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46E7383D-54C9-4656-A3E4-1F7004423912}" xr6:coauthVersionLast="47" xr6:coauthVersionMax="47" xr10:uidLastSave="{00000000-0000-0000-0000-000000000000}"/>
  <bookViews>
    <workbookView xWindow="-108" yWindow="-108" windowWidth="23256" windowHeight="12456" tabRatio="641" activeTab="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L390" i="8"/>
  <c r="L391" i="8"/>
  <c r="L392" i="8"/>
  <c r="L393" i="8"/>
  <c r="L394" i="8"/>
  <c r="L395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390" i="8" l="1"/>
  <c r="H396" i="8"/>
  <c r="F400" i="8"/>
  <c r="F395" i="8"/>
  <c r="H393" i="8"/>
  <c r="F394" i="8"/>
  <c r="F392" i="8"/>
  <c r="F398" i="8"/>
  <c r="DD12" i="7"/>
  <c r="F399" i="8"/>
  <c r="F393" i="8"/>
  <c r="H394" i="8"/>
  <c r="F391" i="8"/>
  <c r="H398" i="8"/>
  <c r="H397" i="8"/>
  <c r="F396" i="8"/>
  <c r="F397" i="8"/>
  <c r="H399" i="8" l="1"/>
  <c r="H390" i="8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O6" i="7" l="1"/>
  <c r="CT6" i="7"/>
  <c r="CJ6" i="7"/>
  <c r="CE6" i="7" l="1"/>
  <c r="BZ6" i="7"/>
  <c r="BU6" i="7"/>
</calcChain>
</file>

<file path=xl/sharedStrings.xml><?xml version="1.0" encoding="utf-8"?>
<sst xmlns="http://schemas.openxmlformats.org/spreadsheetml/2006/main" count="332" uniqueCount="88">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</sst>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5" fontId="7" fillId="0" borderId="23" xfId="35" applyNumberFormat="1" applyFont="1" applyBorder="1" applyAlignment="1">
      <alignment vertical="center"/>
    </xf>
    <xf numFmtId="2" fontId="1" fillId="13" borderId="0" xfId="55" applyNumberFormat="1" applyFont="1" applyFill="1" applyBorder="1" applyAlignment="1">
      <alignment horizontal="center" vertical="center" wrapText="1"/>
    </xf>
    <xf numFmtId="167" fontId="1" fillId="13" borderId="31" xfId="55" applyNumberFormat="1" applyFont="1" applyFill="1" applyBorder="1" applyAlignment="1">
      <alignment horizontal="center" vertical="center" wrapText="1"/>
    </xf>
    <xf numFmtId="2" fontId="0" fillId="13" borderId="0" xfId="0" applyNumberFormat="1" applyFill="1" applyAlignment="1">
      <alignment horizontal="center" vertical="center" wrapText="1"/>
    </xf>
    <xf numFmtId="1" fontId="0" fillId="13" borderId="0" xfId="0" applyNumberFormat="1" applyFill="1" applyAlignment="1">
      <alignment horizontal="center" vertical="center" wrapText="1"/>
    </xf>
    <xf numFmtId="167" fontId="1" fillId="13" borderId="16" xfId="35" applyNumberFormat="1" applyFill="1" applyBorder="1" applyAlignment="1">
      <alignment horizontal="center" vertical="center"/>
    </xf>
    <xf numFmtId="167" fontId="1" fillId="13" borderId="16" xfId="40" applyNumberFormat="1" applyFont="1" applyFill="1" applyBorder="1" applyAlignment="1">
      <alignment horizontal="center" vertical="center"/>
    </xf>
    <xf numFmtId="2" fontId="1" fillId="13" borderId="20" xfId="35" applyNumberFormat="1" applyFill="1" applyBorder="1" applyAlignment="1">
      <alignment horizontal="center" vertical="center"/>
    </xf>
    <xf numFmtId="2" fontId="1" fillId="13" borderId="16" xfId="35" applyNumberFormat="1" applyFill="1" applyBorder="1" applyAlignment="1">
      <alignment horizontal="center" vertical="center"/>
    </xf>
    <xf numFmtId="2" fontId="1" fillId="13" borderId="16" xfId="40" applyNumberFormat="1" applyFont="1" applyFill="1" applyBorder="1" applyAlignment="1">
      <alignment horizontal="center" vertical="center"/>
    </xf>
    <xf numFmtId="165" fontId="1" fillId="13" borderId="24" xfId="35" applyNumberFormat="1" applyFill="1" applyBorder="1" applyAlignment="1">
      <alignment vertical="center"/>
    </xf>
    <xf numFmtId="185" fontId="40" fillId="13" borderId="0" xfId="55" applyNumberFormat="1" applyFont="1" applyFill="1" applyBorder="1" applyAlignment="1">
      <alignment horizontal="center" vertical="center" wrapText="1"/>
    </xf>
    <xf numFmtId="2" fontId="1" fillId="13" borderId="20" xfId="35" applyNumberFormat="1" applyFill="1" applyBorder="1" applyAlignment="1">
      <alignment vertical="center"/>
    </xf>
    <xf numFmtId="167" fontId="1" fillId="13" borderId="0" xfId="40" applyNumberFormat="1" applyFont="1" applyFill="1" applyBorder="1" applyAlignment="1">
      <alignment horizontal="center" vertical="center"/>
    </xf>
    <xf numFmtId="2" fontId="1" fillId="13" borderId="0" xfId="40" applyNumberFormat="1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0"/>
  <sheetViews>
    <sheetView showGridLines="0" zoomScale="88" zoomScaleNormal="88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W7" sqref="W7"/>
    </sheetView>
  </sheetViews>
  <sheetFormatPr defaultColWidth="9.21875" defaultRowHeight="13.05" customHeight="1" outlineLevelCol="1"/>
  <cols>
    <col min="1" max="1" width="41.21875" style="7" customWidth="1"/>
    <col min="2" max="3" width="9.77734375" style="8" hidden="1" customWidth="1" outlineLevel="1"/>
    <col min="4" max="4" width="9.77734375" style="9" hidden="1" customWidth="1" outlineLevel="1"/>
    <col min="5" max="5" width="9.77734375" style="10" hidden="1" customWidth="1" outlineLevel="1"/>
    <col min="6" max="6" width="9.21875" style="10" hidden="1" customWidth="1" outlineLevel="1"/>
    <col min="7" max="8" width="9.77734375" style="10" hidden="1" customWidth="1" outlineLevel="1"/>
    <col min="9" max="14" width="9.21875" style="12" hidden="1" customWidth="1" outlineLevel="1"/>
    <col min="15" max="15" width="9.21875" style="12" hidden="1" customWidth="1" collapsed="1"/>
    <col min="16" max="16384" width="9.21875" style="12"/>
  </cols>
  <sheetData>
    <row r="1" spans="1:23" ht="66" customHeight="1">
      <c r="A1" s="202" t="s">
        <v>38</v>
      </c>
      <c r="B1" s="306">
        <f>DATE(LEFT(B2,4),12,1)</f>
        <v>39052</v>
      </c>
      <c r="C1" s="306">
        <f t="shared" ref="C1:V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>DATE(LEFT(W2,4),12,1)</f>
        <v>46722</v>
      </c>
    </row>
    <row r="2" spans="1:23" ht="7.5" customHeight="1">
      <c r="A2" s="340"/>
      <c r="B2" s="338">
        <v>2006</v>
      </c>
      <c r="C2" s="338">
        <v>2007</v>
      </c>
      <c r="D2" s="334">
        <v>2008</v>
      </c>
      <c r="E2" s="334">
        <v>2009</v>
      </c>
      <c r="F2" s="334">
        <v>2010</v>
      </c>
      <c r="G2" s="334">
        <v>2011</v>
      </c>
      <c r="H2" s="334">
        <v>2012</v>
      </c>
      <c r="I2" s="334">
        <v>2013</v>
      </c>
      <c r="J2" s="334">
        <v>2014</v>
      </c>
      <c r="K2" s="334">
        <v>2015</v>
      </c>
      <c r="L2" s="334">
        <v>2016</v>
      </c>
      <c r="M2" s="334">
        <v>2017</v>
      </c>
      <c r="N2" s="334">
        <v>2018</v>
      </c>
      <c r="O2" s="334">
        <v>2019</v>
      </c>
      <c r="P2" s="334">
        <v>2020</v>
      </c>
      <c r="Q2" s="334">
        <v>2021</v>
      </c>
      <c r="R2" s="334">
        <v>2022</v>
      </c>
      <c r="S2" s="334">
        <v>2023</v>
      </c>
      <c r="T2" s="334">
        <v>2024</v>
      </c>
      <c r="U2" s="334">
        <v>2025</v>
      </c>
      <c r="V2" s="334" t="s">
        <v>78</v>
      </c>
      <c r="W2" s="334" t="s">
        <v>86</v>
      </c>
    </row>
    <row r="3" spans="1:23" ht="12.75" customHeight="1">
      <c r="A3" s="341"/>
      <c r="B3" s="339"/>
      <c r="C3" s="339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.05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57">
        <v>3.3</v>
      </c>
      <c r="V6" s="197">
        <v>3.4</v>
      </c>
      <c r="W6" s="197">
        <v>3.4</v>
      </c>
    </row>
    <row r="7" spans="1:23" ht="13.05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57">
        <v>2.1174395506541543</v>
      </c>
      <c r="V7" s="197">
        <v>2.5513594357152947</v>
      </c>
      <c r="W7" s="197">
        <v>2.2375730632060664</v>
      </c>
    </row>
    <row r="8" spans="1:23" ht="13.05" customHeight="1">
      <c r="A8" s="90" t="s">
        <v>32</v>
      </c>
      <c r="B8" s="91">
        <v>3.4266519991285715</v>
      </c>
      <c r="C8" s="91">
        <v>2.9767276188513048</v>
      </c>
      <c r="D8" s="91">
        <v>0.30964889625482162</v>
      </c>
      <c r="E8" s="91">
        <v>-4.4242053265532322</v>
      </c>
      <c r="F8" s="91">
        <v>1.9869581575391093</v>
      </c>
      <c r="G8" s="91">
        <v>1.7830604079217327</v>
      </c>
      <c r="H8" s="91">
        <v>-0.90474242721798603</v>
      </c>
      <c r="I8" s="91">
        <v>-0.12043533418563124</v>
      </c>
      <c r="J8" s="91">
        <v>1.4581901146673459</v>
      </c>
      <c r="K8" s="91">
        <v>2.0072893819346849</v>
      </c>
      <c r="L8" s="91">
        <v>1.7560373096237258</v>
      </c>
      <c r="M8" s="91">
        <v>2.7699423344382135</v>
      </c>
      <c r="N8" s="91">
        <v>1.748151410507659</v>
      </c>
      <c r="O8" s="91">
        <v>1.6412586812716512</v>
      </c>
      <c r="P8" s="91">
        <v>-6.1622315162779167</v>
      </c>
      <c r="Q8" s="91">
        <v>6.3492976114704947</v>
      </c>
      <c r="R8" s="91">
        <v>3.7034796503208955</v>
      </c>
      <c r="S8" s="91">
        <v>0.54603709037883696</v>
      </c>
      <c r="T8" s="91">
        <v>0.85921822607366583</v>
      </c>
      <c r="U8" s="157">
        <v>1.466664250105798</v>
      </c>
      <c r="V8" s="197">
        <v>0.935183696198294</v>
      </c>
      <c r="W8" s="197">
        <v>1.1551105838867759</v>
      </c>
    </row>
    <row r="9" spans="1:23" ht="13.05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57">
        <v>5.0378407173490958</v>
      </c>
      <c r="V9" s="197">
        <v>4.7061760892626925</v>
      </c>
      <c r="W9" s="197">
        <v>4.4985266554876446</v>
      </c>
    </row>
    <row r="10" spans="1:23" ht="13.05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.05" customHeight="1">
      <c r="A11" s="90" t="s">
        <v>85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5.5041595614427674</v>
      </c>
      <c r="R11" s="91">
        <v>5.6840134492200711</v>
      </c>
      <c r="S11" s="91">
        <v>3.9136391835001616</v>
      </c>
      <c r="T11" s="91">
        <v>3.2136130000319119</v>
      </c>
      <c r="U11" s="157">
        <v>2.6489656537662221</v>
      </c>
      <c r="V11" s="197">
        <v>3.1545312228488109</v>
      </c>
      <c r="W11" s="197">
        <v>3.4657759917555264</v>
      </c>
    </row>
    <row r="12" spans="1:23" ht="13.05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.05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20">
        <v>3.625</v>
      </c>
      <c r="V13" s="198">
        <v>3.625</v>
      </c>
      <c r="W13" s="198">
        <v>3.125</v>
      </c>
    </row>
    <row r="14" spans="1:23" ht="13.05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20">
        <v>4.18</v>
      </c>
      <c r="V14" s="198">
        <v>4.2533333333333339</v>
      </c>
      <c r="W14" s="198">
        <v>3.9950000000000001</v>
      </c>
    </row>
    <row r="15" spans="1:23" ht="13.05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20">
        <v>1.1746000000000001</v>
      </c>
      <c r="V15" s="198">
        <v>1.1599999999999999</v>
      </c>
      <c r="W15" s="198">
        <v>1.1599999999999999</v>
      </c>
    </row>
    <row r="16" spans="1:23" ht="13.05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157">
        <v>6.9880000000000004</v>
      </c>
      <c r="V16" s="197">
        <v>6.9</v>
      </c>
      <c r="W16" s="197">
        <v>6.9</v>
      </c>
    </row>
    <row r="17" spans="1:23" ht="13.05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321">
        <v>98.322000000000003</v>
      </c>
      <c r="V17" s="199">
        <v>99.428044832200825</v>
      </c>
      <c r="W17" s="199">
        <v>99.027125296587116</v>
      </c>
    </row>
    <row r="18" spans="1:23" ht="10.199999999999999">
      <c r="A18" s="337" t="s">
        <v>37</v>
      </c>
      <c r="B18" s="337"/>
      <c r="C18" s="337"/>
      <c r="D18" s="337"/>
      <c r="E18" s="337"/>
      <c r="F18" s="337"/>
      <c r="G18" s="337"/>
      <c r="H18" s="337"/>
      <c r="I18" s="99"/>
      <c r="J18" s="99"/>
      <c r="K18" s="99"/>
    </row>
    <row r="19" spans="1:23" ht="46.5" customHeight="1">
      <c r="A19" s="336" t="s">
        <v>73</v>
      </c>
      <c r="B19" s="336"/>
      <c r="C19" s="336"/>
      <c r="D19" s="336"/>
      <c r="E19" s="336"/>
      <c r="F19" s="336"/>
      <c r="G19" s="336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23" ht="10.199999999999999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</row>
  </sheetData>
  <mergeCells count="26">
    <mergeCell ref="W2:W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abSelected="1" topLeftCell="B1" zoomScaleNormal="100" zoomScaleSheetLayoutView="100" workbookViewId="0">
      <selection activeCell="Y10" sqref="Y10"/>
    </sheetView>
  </sheetViews>
  <sheetFormatPr defaultColWidth="9.21875" defaultRowHeight="13.05" customHeight="1" outlineLevelCol="1"/>
  <cols>
    <col min="1" max="1" width="7.21875" style="12" hidden="1" customWidth="1"/>
    <col min="2" max="2" width="40.5546875" style="7" customWidth="1"/>
    <col min="3" max="3" width="9.77734375" style="8" hidden="1" customWidth="1" outlineLevel="1"/>
    <col min="4" max="4" width="9.77734375" style="9" hidden="1" customWidth="1" outlineLevel="1"/>
    <col min="5" max="5" width="9.77734375" style="10" hidden="1" customWidth="1" outlineLevel="1"/>
    <col min="6" max="6" width="9.21875" style="10" hidden="1" customWidth="1" outlineLevel="1"/>
    <col min="7" max="8" width="9.77734375" style="10" hidden="1" customWidth="1" outlineLevel="1"/>
    <col min="9" max="9" width="9.21875" style="12" hidden="1" customWidth="1" outlineLevel="1"/>
    <col min="10" max="10" width="12.77734375" style="12" hidden="1" customWidth="1" outlineLevel="1"/>
    <col min="11" max="14" width="9.21875" style="12" hidden="1" customWidth="1" outlineLevel="1"/>
    <col min="15" max="15" width="0" style="12" hidden="1" customWidth="1" collapsed="1"/>
    <col min="16" max="16384" width="9.21875" style="12"/>
  </cols>
  <sheetData>
    <row r="1" spans="1:23" ht="66" customHeight="1">
      <c r="B1" s="202" t="s">
        <v>54</v>
      </c>
      <c r="C1" s="307">
        <f t="shared" ref="C1:W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  <c r="W1" s="307">
        <f t="shared" si="0"/>
        <v>46722</v>
      </c>
    </row>
    <row r="2" spans="1:23" ht="15.6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18">
        <v>2019</v>
      </c>
      <c r="P2" s="318">
        <v>2020</v>
      </c>
      <c r="Q2" s="318">
        <v>2021</v>
      </c>
      <c r="R2" s="318">
        <v>2022</v>
      </c>
      <c r="S2" s="318">
        <v>2023</v>
      </c>
      <c r="T2" s="318">
        <v>2024</v>
      </c>
      <c r="U2" s="318">
        <v>2025</v>
      </c>
      <c r="V2" s="318" t="s">
        <v>78</v>
      </c>
      <c r="W2" s="318" t="s">
        <v>86</v>
      </c>
    </row>
    <row r="3" spans="1:23" ht="7.05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7.05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 ht="13.2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7">
        <v>2.2857411131985694</v>
      </c>
      <c r="V6" s="258">
        <v>1.8504312059998362</v>
      </c>
      <c r="W6" s="258">
        <v>1.678230679589432</v>
      </c>
    </row>
    <row r="7" spans="1:23" ht="13.05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11779.251</v>
      </c>
      <c r="U7" s="209">
        <v>12738.566000000001</v>
      </c>
      <c r="V7" s="210">
        <v>13440.987148225979</v>
      </c>
      <c r="W7" s="210">
        <v>14264.366947309614</v>
      </c>
    </row>
    <row r="8" spans="1:23" ht="13.05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2185.5738486462469</v>
      </c>
      <c r="U8" s="209">
        <v>2278.4468265059813</v>
      </c>
      <c r="V8" s="210">
        <v>2534.3431780181181</v>
      </c>
      <c r="W8" s="210">
        <v>2589.5976303739085</v>
      </c>
    </row>
    <row r="9" spans="1:23" ht="13.05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330">
        <v>213.42103700000001</v>
      </c>
      <c r="V9" s="212">
        <v>214.211951</v>
      </c>
      <c r="W9" s="212">
        <v>214.95971299999999</v>
      </c>
    </row>
    <row r="10" spans="1:23" ht="13.05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10281.001481280891</v>
      </c>
      <c r="U10" s="209">
        <v>10675.830548541386</v>
      </c>
      <c r="V10" s="210">
        <v>11831.007402654757</v>
      </c>
      <c r="W10" s="210">
        <v>12046.897505738243</v>
      </c>
    </row>
    <row r="11" spans="1:23" ht="13.05" customHeight="1">
      <c r="A11" s="17"/>
      <c r="B11" s="90" t="s">
        <v>58</v>
      </c>
      <c r="C11" s="93"/>
      <c r="D11" s="93"/>
      <c r="E11" s="93"/>
      <c r="F11" s="93"/>
      <c r="G11" s="305"/>
      <c r="H11" s="305" t="e">
        <v>#VALUE!</v>
      </c>
      <c r="I11" s="93" t="e">
        <v>#VALUE!</v>
      </c>
      <c r="J11" s="93" t="e">
        <v>#VALUE!</v>
      </c>
      <c r="K11" s="257" t="e">
        <v>#VALUE!</v>
      </c>
      <c r="L11" s="257" t="e">
        <v>#VALUE!</v>
      </c>
      <c r="M11" s="257" t="e">
        <v>#VALUE!</v>
      </c>
      <c r="N11" s="206" t="e">
        <v>#VALUE!</v>
      </c>
      <c r="O11" s="206">
        <v>12.042419809616939</v>
      </c>
      <c r="P11" s="206">
        <v>13.473254486531152</v>
      </c>
      <c r="Q11" s="206">
        <v>13.503020980147113</v>
      </c>
      <c r="R11" s="206">
        <v>9.5210453346516317</v>
      </c>
      <c r="S11" s="294">
        <v>8.040758023252506</v>
      </c>
      <c r="T11" s="294">
        <v>6.9264621560307305</v>
      </c>
      <c r="U11" s="294">
        <v>5.9451884046938872</v>
      </c>
      <c r="V11" s="213">
        <v>5.5237170313978003</v>
      </c>
      <c r="W11" s="213">
        <v>5.8966813661558204</v>
      </c>
    </row>
    <row r="12" spans="1:23" ht="13.05" customHeight="1">
      <c r="A12" s="17"/>
      <c r="B12" s="90" t="s">
        <v>59</v>
      </c>
      <c r="C12" s="93"/>
      <c r="D12" s="93"/>
      <c r="E12" s="93"/>
      <c r="F12" s="93"/>
      <c r="G12" s="93"/>
      <c r="H12" s="93">
        <v>7.4985429062245696</v>
      </c>
      <c r="I12" s="93">
        <v>6.8470028672400707</v>
      </c>
      <c r="J12" s="93">
        <v>7.1814385789120809</v>
      </c>
      <c r="K12" s="257">
        <v>9.689539450585805</v>
      </c>
      <c r="L12" s="257">
        <v>12.770705839297648</v>
      </c>
      <c r="M12" s="257">
        <v>12.524744623715778</v>
      </c>
      <c r="N12" s="116">
        <v>12.339410202913758</v>
      </c>
      <c r="O12" s="116">
        <v>11.697014120903093</v>
      </c>
      <c r="P12" s="116">
        <v>14.810958633814275</v>
      </c>
      <c r="Q12" s="116">
        <v>11.684881645350609</v>
      </c>
      <c r="R12" s="116">
        <v>8.382884486508658</v>
      </c>
      <c r="S12" s="116">
        <v>7.785042649829343</v>
      </c>
      <c r="T12" s="157">
        <v>6.4916535242961038</v>
      </c>
      <c r="U12" s="157">
        <v>5.3905552992933981</v>
      </c>
      <c r="V12" s="197">
        <v>5.7026039740987962</v>
      </c>
      <c r="W12" s="197">
        <v>5.9995466332033009</v>
      </c>
    </row>
    <row r="13" spans="1:23" ht="13.05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7">
        <v>4.2643475811562581</v>
      </c>
      <c r="V14" s="258">
        <v>4.5011069402927761</v>
      </c>
      <c r="W14" s="258">
        <v>4.0774146515487608</v>
      </c>
    </row>
    <row r="15" spans="1:23" ht="13.05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7">
        <v>-1.0608511181423363</v>
      </c>
      <c r="V15" s="258">
        <v>4.8476914908548885</v>
      </c>
      <c r="W15" s="258">
        <v>3.7187301212161294</v>
      </c>
    </row>
    <row r="16" spans="1:23" ht="13.05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</row>
    <row r="17" spans="1:23" ht="13.05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125">
        <v>15</v>
      </c>
      <c r="V17" s="215">
        <v>13</v>
      </c>
      <c r="W17" s="215">
        <v>12</v>
      </c>
    </row>
    <row r="18" spans="1:23" ht="13.05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spans="1:23" ht="14.1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322">
        <v>5.4748999999999999</v>
      </c>
      <c r="V19" s="259">
        <v>5.4</v>
      </c>
      <c r="W19" s="259">
        <v>5.6</v>
      </c>
    </row>
    <row r="20" spans="1:23" ht="14.1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323">
        <v>68.34940871500001</v>
      </c>
      <c r="V20" s="260">
        <v>80.326309370181804</v>
      </c>
      <c r="W20" s="260">
        <v>74.599178618731543</v>
      </c>
    </row>
    <row r="21" spans="1:23" ht="14.1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-1.2356612683294899</v>
      </c>
      <c r="T21" s="292">
        <v>-3.0285446688320601</v>
      </c>
      <c r="U21" s="292">
        <v>-3.0171518069658743</v>
      </c>
      <c r="V21" s="218">
        <v>-2.6042250541464815</v>
      </c>
      <c r="W21" s="218">
        <v>-2.6258905708907969</v>
      </c>
    </row>
    <row r="22" spans="1:23" ht="14.1" customHeight="1">
      <c r="A22" s="17"/>
      <c r="B22" s="90" t="s">
        <v>65</v>
      </c>
      <c r="C22" s="110">
        <v>3.1910893917023238</v>
      </c>
      <c r="D22" s="110">
        <v>2.9942927853072216</v>
      </c>
      <c r="E22" s="110">
        <v>1.8884212156662545</v>
      </c>
      <c r="F22" s="110">
        <v>3.732142238599593</v>
      </c>
      <c r="G22" s="110">
        <v>3.9207731746105519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3.3386461478526663</v>
      </c>
      <c r="N22" s="217">
        <v>4.080867228293104</v>
      </c>
      <c r="O22" s="217">
        <v>3.6942450328851488</v>
      </c>
      <c r="P22" s="217">
        <v>2.595301412830247</v>
      </c>
      <c r="Q22" s="217">
        <v>2.7805675936840455</v>
      </c>
      <c r="R22" s="217">
        <v>3.9689658637434211</v>
      </c>
      <c r="S22" s="217">
        <v>2.8623733304835213</v>
      </c>
      <c r="T22" s="292">
        <v>3.3899923398187677</v>
      </c>
      <c r="U22" s="292">
        <v>3.4091716342894465</v>
      </c>
      <c r="V22" s="218">
        <v>3.6134695634553453</v>
      </c>
      <c r="W22" s="218">
        <v>4.0132376641871215</v>
      </c>
    </row>
    <row r="23" spans="1:23" ht="13.05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323">
        <v>358</v>
      </c>
      <c r="V23" s="260">
        <v>360</v>
      </c>
      <c r="W23" s="260">
        <v>360</v>
      </c>
    </row>
    <row r="24" spans="1:23" ht="14.1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</row>
    <row r="25" spans="1:23" ht="13.05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-0.4036844108339292</v>
      </c>
      <c r="U25" s="257">
        <v>-0.43194029846059123</v>
      </c>
      <c r="V25" s="258">
        <v>-0.51227914931277962</v>
      </c>
      <c r="W25" s="258">
        <v>-0.58475930951296162</v>
      </c>
    </row>
    <row r="26" spans="1:23" ht="13.05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-8.4723189283664979</v>
      </c>
      <c r="U26" s="257">
        <v>-8.3413980053035779</v>
      </c>
      <c r="V26" s="258">
        <v>-8.6980402121312661</v>
      </c>
      <c r="W26" s="258">
        <v>-8.2532526064350584</v>
      </c>
    </row>
    <row r="27" spans="1:23" ht="13.05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76.271713663709264</v>
      </c>
      <c r="U27" s="257">
        <v>78.642440121495213</v>
      </c>
      <c r="V27" s="258">
        <v>82.759520664447891</v>
      </c>
      <c r="W27" s="258">
        <v>86.356124425930076</v>
      </c>
    </row>
    <row r="28" spans="1:23" ht="13.2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61.300489013723123</v>
      </c>
      <c r="U28" s="257">
        <v>65.243495682174895</v>
      </c>
      <c r="V28" s="258">
        <v>70.682699556026378</v>
      </c>
      <c r="W28" s="258">
        <v>74.476606338983757</v>
      </c>
    </row>
    <row r="29" spans="1:23" ht="13.2">
      <c r="A29" s="106" t="s">
        <v>83</v>
      </c>
      <c r="B29" s="106" t="s">
        <v>83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93">
        <v>4.1554185841026436</v>
      </c>
      <c r="V29" s="219">
        <v>4.8722957115597598</v>
      </c>
      <c r="W29" s="219">
        <v>1.5577161243980342</v>
      </c>
    </row>
    <row r="30" spans="1:23" ht="10.199999999999999">
      <c r="B30" s="309" t="s">
        <v>55</v>
      </c>
      <c r="C30" s="309"/>
      <c r="D30" s="309"/>
      <c r="E30" s="309"/>
      <c r="F30" s="309"/>
      <c r="G30" s="309"/>
      <c r="H30" s="309"/>
      <c r="I30" s="11"/>
      <c r="J30" s="11"/>
      <c r="K30" s="11"/>
    </row>
    <row r="31" spans="1:23" ht="13.05" customHeight="1">
      <c r="B31" s="308" t="s">
        <v>60</v>
      </c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23" ht="13.05" customHeight="1">
      <c r="B32" s="336" t="s">
        <v>84</v>
      </c>
      <c r="C32" s="336"/>
      <c r="D32" s="336"/>
      <c r="E32" s="336"/>
      <c r="F32" s="336"/>
      <c r="G32" s="336"/>
      <c r="H32" s="336"/>
      <c r="I32" s="336"/>
      <c r="J32" s="336"/>
      <c r="K32" s="336"/>
    </row>
    <row r="33" spans="2:11" ht="13.05" customHeight="1">
      <c r="B33" s="336"/>
      <c r="C33" s="336"/>
      <c r="D33" s="336"/>
      <c r="E33" s="336"/>
      <c r="F33" s="336"/>
      <c r="G33" s="336"/>
      <c r="H33" s="336"/>
      <c r="I33" s="336"/>
      <c r="J33" s="336"/>
      <c r="K33" s="336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Normal="100" workbookViewId="0">
      <pane xSplit="3" ySplit="4" topLeftCell="CR5" activePane="bottomRight" state="frozen"/>
      <selection activeCell="L109" sqref="L109"/>
      <selection pane="topRight" activeCell="L109" sqref="L109"/>
      <selection pane="bottomLeft" activeCell="L109" sqref="L109"/>
      <selection pane="bottomRight" activeCell="C4" sqref="C4"/>
    </sheetView>
  </sheetViews>
  <sheetFormatPr defaultColWidth="9.21875" defaultRowHeight="13.05" customHeight="1" outlineLevelCol="1"/>
  <cols>
    <col min="1" max="1" width="3.77734375" style="2" customWidth="1"/>
    <col min="2" max="2" width="18.21875" style="2" customWidth="1"/>
    <col min="3" max="3" width="33.21875" style="2" bestFit="1" customWidth="1"/>
    <col min="4" max="7" width="8.5546875" style="2" hidden="1" customWidth="1" outlineLevel="1"/>
    <col min="8" max="8" width="11.77734375" style="2" hidden="1" customWidth="1" outlineLevel="1"/>
    <col min="9" max="12" width="8.5546875" style="2" hidden="1" customWidth="1" outlineLevel="1"/>
    <col min="13" max="13" width="11.77734375" style="2" hidden="1" customWidth="1" outlineLevel="1"/>
    <col min="14" max="15" width="8.5546875" style="2" hidden="1" customWidth="1" outlineLevel="1"/>
    <col min="16" max="16" width="13.21875" style="2" hidden="1" customWidth="1" outlineLevel="1"/>
    <col min="17" max="17" width="8.5546875" style="2" hidden="1" customWidth="1" outlineLevel="1"/>
    <col min="18" max="18" width="11.77734375" style="2" hidden="1" customWidth="1" outlineLevel="1"/>
    <col min="19" max="22" width="8.5546875" style="2" hidden="1" customWidth="1" outlineLevel="1"/>
    <col min="23" max="23" width="11.77734375" style="2" hidden="1" customWidth="1" outlineLevel="1"/>
    <col min="24" max="27" width="8.5546875" style="2" hidden="1" customWidth="1" outlineLevel="1"/>
    <col min="28" max="28" width="11.77734375" style="2" hidden="1" customWidth="1" outlineLevel="1"/>
    <col min="29" max="32" width="8.5546875" style="2" hidden="1" customWidth="1" outlineLevel="1"/>
    <col min="33" max="33" width="11.77734375" style="2" hidden="1" customWidth="1" outlineLevel="1"/>
    <col min="34" max="57" width="9.21875" style="1" hidden="1" customWidth="1" outlineLevel="1"/>
    <col min="58" max="58" width="10" style="1" hidden="1" customWidth="1" outlineLevel="1"/>
    <col min="59" max="68" width="9.21875" style="1" hidden="1" customWidth="1" outlineLevel="1"/>
    <col min="69" max="69" width="9.21875" style="1" customWidth="1" collapsed="1"/>
    <col min="70" max="73" width="9.21875" style="1" customWidth="1"/>
    <col min="74" max="16384" width="9.21875" style="1"/>
  </cols>
  <sheetData>
    <row r="1" spans="1:108" s="313" customFormat="1" ht="57" customHeight="1">
      <c r="A1" s="314"/>
      <c r="B1" s="314"/>
      <c r="C1" s="315"/>
      <c r="D1" s="312">
        <v>2007</v>
      </c>
      <c r="E1" s="312">
        <v>2007</v>
      </c>
      <c r="F1" s="312">
        <v>2007</v>
      </c>
      <c r="G1" s="312">
        <v>2007</v>
      </c>
      <c r="H1" s="312"/>
      <c r="I1" s="312">
        <v>2008</v>
      </c>
      <c r="J1" s="312">
        <v>2008</v>
      </c>
      <c r="K1" s="312">
        <v>2008</v>
      </c>
      <c r="L1" s="312">
        <v>2008</v>
      </c>
      <c r="M1" s="312"/>
      <c r="N1" s="312">
        <v>2009</v>
      </c>
      <c r="O1" s="312">
        <v>2009</v>
      </c>
      <c r="P1" s="312">
        <v>2009</v>
      </c>
      <c r="Q1" s="312">
        <v>2009</v>
      </c>
      <c r="R1" s="312"/>
      <c r="S1" s="312">
        <v>2010</v>
      </c>
      <c r="T1" s="312">
        <v>2010</v>
      </c>
      <c r="U1" s="312">
        <v>2010</v>
      </c>
      <c r="V1" s="312">
        <v>2010</v>
      </c>
      <c r="W1" s="312"/>
      <c r="X1" s="312">
        <v>2011</v>
      </c>
      <c r="Y1" s="312">
        <v>2011</v>
      </c>
      <c r="Z1" s="312">
        <v>2011</v>
      </c>
      <c r="AA1" s="312">
        <v>2011</v>
      </c>
      <c r="AB1" s="312"/>
      <c r="AC1" s="312">
        <v>2012</v>
      </c>
      <c r="AD1" s="312">
        <v>2012</v>
      </c>
      <c r="AE1" s="312">
        <v>2012</v>
      </c>
      <c r="AF1" s="312">
        <v>2012</v>
      </c>
      <c r="AG1" s="312"/>
      <c r="AH1" s="313">
        <v>2013</v>
      </c>
      <c r="AI1" s="313">
        <v>2013</v>
      </c>
      <c r="AJ1" s="313">
        <v>2013</v>
      </c>
      <c r="AK1" s="313">
        <v>2013</v>
      </c>
      <c r="AM1" s="313">
        <v>2014</v>
      </c>
      <c r="AN1" s="313">
        <v>2014</v>
      </c>
      <c r="AO1" s="313">
        <v>2014</v>
      </c>
      <c r="AP1" s="313">
        <v>2014</v>
      </c>
      <c r="AR1" s="313">
        <v>2015</v>
      </c>
      <c r="AS1" s="313">
        <v>2015</v>
      </c>
      <c r="AT1" s="313">
        <v>2015</v>
      </c>
      <c r="AU1" s="313">
        <v>2015</v>
      </c>
      <c r="AW1" s="313">
        <v>2016</v>
      </c>
      <c r="AX1" s="313">
        <v>2016</v>
      </c>
      <c r="AY1" s="313">
        <v>2016</v>
      </c>
      <c r="AZ1" s="313">
        <v>2016</v>
      </c>
      <c r="BB1" s="313">
        <v>2017</v>
      </c>
      <c r="BC1" s="313">
        <v>2017</v>
      </c>
      <c r="BD1" s="313">
        <v>2017</v>
      </c>
      <c r="BE1" s="313">
        <v>2017</v>
      </c>
      <c r="BG1" s="313">
        <v>2018</v>
      </c>
      <c r="BH1" s="313">
        <v>2018</v>
      </c>
      <c r="BI1" s="313">
        <v>2018</v>
      </c>
      <c r="BJ1" s="313">
        <v>2018</v>
      </c>
      <c r="BL1" s="313">
        <v>2019</v>
      </c>
      <c r="BM1" s="313">
        <v>2019</v>
      </c>
      <c r="BN1" s="313">
        <v>2019</v>
      </c>
      <c r="BO1" s="313">
        <v>2019</v>
      </c>
      <c r="BQ1" s="312">
        <v>2020</v>
      </c>
      <c r="BR1" s="312">
        <v>2020</v>
      </c>
      <c r="BS1" s="312">
        <v>2020</v>
      </c>
      <c r="BT1" s="312">
        <v>2020</v>
      </c>
      <c r="BU1" s="312"/>
      <c r="BV1" s="312">
        <v>2021</v>
      </c>
      <c r="BW1" s="312">
        <v>2021</v>
      </c>
      <c r="BX1" s="312">
        <v>2021</v>
      </c>
      <c r="BY1" s="312">
        <v>2021</v>
      </c>
      <c r="BZ1" s="312"/>
      <c r="CA1" s="313">
        <v>2022</v>
      </c>
      <c r="CB1" s="313">
        <v>2022</v>
      </c>
      <c r="CC1" s="313">
        <v>2022</v>
      </c>
      <c r="CD1" s="313">
        <v>2022</v>
      </c>
      <c r="CF1" s="313">
        <v>2023</v>
      </c>
      <c r="CG1" s="313">
        <v>2023</v>
      </c>
      <c r="CH1" s="313">
        <v>2023</v>
      </c>
      <c r="CI1" s="313">
        <v>2023</v>
      </c>
      <c r="CK1" s="313">
        <v>2024</v>
      </c>
      <c r="CL1" s="313">
        <v>2024</v>
      </c>
      <c r="CM1" s="313">
        <v>2024</v>
      </c>
      <c r="CN1" s="313">
        <v>2024</v>
      </c>
      <c r="CP1" s="313">
        <v>2025</v>
      </c>
      <c r="CQ1" s="313">
        <v>2025</v>
      </c>
      <c r="CR1" s="313">
        <v>2025</v>
      </c>
      <c r="CS1" s="313">
        <v>2025</v>
      </c>
      <c r="CU1" s="313">
        <v>2026</v>
      </c>
      <c r="CV1" s="313">
        <v>2026</v>
      </c>
      <c r="CW1" s="313">
        <v>2026</v>
      </c>
      <c r="CX1" s="313">
        <v>2026</v>
      </c>
      <c r="CZ1" s="313">
        <v>2027</v>
      </c>
      <c r="DA1" s="313">
        <v>2027</v>
      </c>
      <c r="DB1" s="313">
        <v>2027</v>
      </c>
      <c r="DC1" s="313">
        <v>2027</v>
      </c>
    </row>
    <row r="2" spans="1:108" s="313" customFormat="1" ht="14.4" thickBot="1">
      <c r="A2" s="314"/>
      <c r="B2" s="314"/>
      <c r="C2" s="315"/>
      <c r="D2" s="313" t="s">
        <v>79</v>
      </c>
      <c r="E2" s="313" t="s">
        <v>80</v>
      </c>
      <c r="F2" s="313" t="s">
        <v>81</v>
      </c>
      <c r="G2" s="313" t="s">
        <v>82</v>
      </c>
      <c r="H2" s="312">
        <v>2007</v>
      </c>
      <c r="I2" s="313" t="s">
        <v>79</v>
      </c>
      <c r="J2" s="313" t="s">
        <v>80</v>
      </c>
      <c r="K2" s="313" t="s">
        <v>81</v>
      </c>
      <c r="L2" s="313" t="s">
        <v>82</v>
      </c>
      <c r="M2" s="312">
        <f>H2+1</f>
        <v>2008</v>
      </c>
      <c r="N2" s="313" t="s">
        <v>79</v>
      </c>
      <c r="O2" s="313" t="s">
        <v>80</v>
      </c>
      <c r="P2" s="313" t="s">
        <v>81</v>
      </c>
      <c r="Q2" s="313" t="s">
        <v>82</v>
      </c>
      <c r="R2" s="312">
        <f>M2+1</f>
        <v>2009</v>
      </c>
      <c r="S2" s="313" t="s">
        <v>79</v>
      </c>
      <c r="T2" s="313" t="s">
        <v>80</v>
      </c>
      <c r="U2" s="313" t="s">
        <v>81</v>
      </c>
      <c r="V2" s="313" t="s">
        <v>82</v>
      </c>
      <c r="W2" s="312">
        <f>R2+1</f>
        <v>2010</v>
      </c>
      <c r="X2" s="313" t="s">
        <v>79</v>
      </c>
      <c r="Y2" s="313" t="s">
        <v>80</v>
      </c>
      <c r="Z2" s="313" t="s">
        <v>81</v>
      </c>
      <c r="AA2" s="313" t="s">
        <v>82</v>
      </c>
      <c r="AB2" s="312">
        <f>W2+1</f>
        <v>2011</v>
      </c>
      <c r="AC2" s="313" t="s">
        <v>79</v>
      </c>
      <c r="AD2" s="313" t="s">
        <v>80</v>
      </c>
      <c r="AE2" s="313" t="s">
        <v>81</v>
      </c>
      <c r="AF2" s="313" t="s">
        <v>82</v>
      </c>
      <c r="AG2" s="312">
        <f>AB2+1</f>
        <v>2012</v>
      </c>
      <c r="AH2" s="313" t="s">
        <v>79</v>
      </c>
      <c r="AI2" s="313" t="s">
        <v>80</v>
      </c>
      <c r="AJ2" s="313" t="s">
        <v>81</v>
      </c>
      <c r="AK2" s="313" t="s">
        <v>82</v>
      </c>
      <c r="AL2" s="312">
        <f>AG2+1</f>
        <v>2013</v>
      </c>
      <c r="AM2" s="313" t="s">
        <v>79</v>
      </c>
      <c r="AN2" s="313" t="s">
        <v>80</v>
      </c>
      <c r="AO2" s="313" t="s">
        <v>81</v>
      </c>
      <c r="AP2" s="313" t="s">
        <v>82</v>
      </c>
      <c r="AQ2" s="312">
        <f>AL2+1</f>
        <v>2014</v>
      </c>
      <c r="AR2" s="313" t="s">
        <v>79</v>
      </c>
      <c r="AS2" s="313" t="s">
        <v>80</v>
      </c>
      <c r="AT2" s="313" t="s">
        <v>81</v>
      </c>
      <c r="AU2" s="313" t="s">
        <v>82</v>
      </c>
      <c r="AV2" s="312">
        <f>AQ2+1</f>
        <v>2015</v>
      </c>
      <c r="AW2" s="313" t="s">
        <v>79</v>
      </c>
      <c r="AX2" s="313" t="s">
        <v>80</v>
      </c>
      <c r="AY2" s="313" t="s">
        <v>81</v>
      </c>
      <c r="AZ2" s="313" t="s">
        <v>82</v>
      </c>
      <c r="BA2" s="312">
        <f>AV2+1</f>
        <v>2016</v>
      </c>
      <c r="BB2" s="313" t="s">
        <v>79</v>
      </c>
      <c r="BC2" s="313" t="s">
        <v>80</v>
      </c>
      <c r="BD2" s="313" t="s">
        <v>81</v>
      </c>
      <c r="BE2" s="313" t="s">
        <v>82</v>
      </c>
      <c r="BF2" s="312">
        <f>BA2+1</f>
        <v>2017</v>
      </c>
      <c r="BG2" s="313" t="s">
        <v>79</v>
      </c>
      <c r="BH2" s="313" t="s">
        <v>80</v>
      </c>
      <c r="BI2" s="313" t="s">
        <v>81</v>
      </c>
      <c r="BJ2" s="313" t="s">
        <v>82</v>
      </c>
      <c r="BK2" s="312">
        <f>BF2+1</f>
        <v>2018</v>
      </c>
      <c r="BL2" s="313" t="s">
        <v>79</v>
      </c>
      <c r="BM2" s="313" t="s">
        <v>80</v>
      </c>
      <c r="BN2" s="313" t="s">
        <v>81</v>
      </c>
      <c r="BO2" s="313" t="s">
        <v>82</v>
      </c>
      <c r="BP2" s="312">
        <f>BK2+1</f>
        <v>2019</v>
      </c>
      <c r="BQ2" s="313" t="s">
        <v>79</v>
      </c>
      <c r="BR2" s="313" t="s">
        <v>80</v>
      </c>
      <c r="BS2" s="313" t="s">
        <v>81</v>
      </c>
      <c r="BT2" s="313" t="s">
        <v>82</v>
      </c>
      <c r="BU2" s="312">
        <v>2020</v>
      </c>
      <c r="BV2" s="313" t="s">
        <v>79</v>
      </c>
      <c r="BW2" s="313" t="s">
        <v>80</v>
      </c>
      <c r="BX2" s="313" t="s">
        <v>81</v>
      </c>
      <c r="BY2" s="313" t="s">
        <v>82</v>
      </c>
      <c r="BZ2" s="312">
        <v>2021</v>
      </c>
      <c r="CA2" s="313" t="s">
        <v>79</v>
      </c>
      <c r="CB2" s="313" t="s">
        <v>80</v>
      </c>
      <c r="CC2" s="313" t="s">
        <v>81</v>
      </c>
      <c r="CD2" s="313" t="s">
        <v>82</v>
      </c>
      <c r="CE2" s="312">
        <v>2022</v>
      </c>
      <c r="CF2" s="313" t="s">
        <v>79</v>
      </c>
      <c r="CG2" s="313" t="s">
        <v>80</v>
      </c>
      <c r="CH2" s="313" t="s">
        <v>81</v>
      </c>
      <c r="CI2" s="313" t="s">
        <v>82</v>
      </c>
      <c r="CJ2" s="312">
        <v>2023</v>
      </c>
      <c r="CK2" s="313" t="s">
        <v>79</v>
      </c>
      <c r="CL2" s="313" t="s">
        <v>80</v>
      </c>
      <c r="CM2" s="313" t="s">
        <v>81</v>
      </c>
      <c r="CN2" s="313" t="s">
        <v>82</v>
      </c>
      <c r="CO2" s="312">
        <v>2024</v>
      </c>
      <c r="CP2" s="313" t="s">
        <v>79</v>
      </c>
      <c r="CQ2" s="313" t="s">
        <v>80</v>
      </c>
      <c r="CR2" s="313" t="s">
        <v>81</v>
      </c>
      <c r="CS2" s="313" t="s">
        <v>82</v>
      </c>
      <c r="CT2" s="312">
        <v>2025</v>
      </c>
      <c r="CU2" s="313" t="s">
        <v>79</v>
      </c>
      <c r="CV2" s="313" t="s">
        <v>80</v>
      </c>
      <c r="CW2" s="313" t="s">
        <v>81</v>
      </c>
      <c r="CX2" s="313" t="s">
        <v>82</v>
      </c>
      <c r="CY2" s="312">
        <v>2026</v>
      </c>
      <c r="CZ2" s="313" t="s">
        <v>79</v>
      </c>
      <c r="DA2" s="313" t="s">
        <v>80</v>
      </c>
      <c r="DB2" s="313" t="s">
        <v>81</v>
      </c>
      <c r="DC2" s="313" t="s">
        <v>82</v>
      </c>
      <c r="DD2" s="312">
        <v>2027</v>
      </c>
    </row>
    <row r="3" spans="1:108" ht="13.8">
      <c r="B3" s="285"/>
      <c r="C3" s="286"/>
      <c r="D3" s="342"/>
      <c r="E3" s="343"/>
      <c r="F3" s="343"/>
      <c r="G3" s="343"/>
      <c r="H3" s="297">
        <v>2007</v>
      </c>
      <c r="I3" s="342"/>
      <c r="J3" s="343"/>
      <c r="K3" s="343"/>
      <c r="L3" s="343"/>
      <c r="M3" s="297" t="s">
        <v>0</v>
      </c>
      <c r="N3" s="342"/>
      <c r="O3" s="343"/>
      <c r="P3" s="343"/>
      <c r="Q3" s="343"/>
      <c r="R3" s="297">
        <v>2009</v>
      </c>
      <c r="S3" s="342"/>
      <c r="T3" s="343"/>
      <c r="U3" s="343"/>
      <c r="V3" s="343"/>
      <c r="W3" s="297">
        <v>2010</v>
      </c>
      <c r="X3" s="342"/>
      <c r="Y3" s="343"/>
      <c r="Z3" s="343"/>
      <c r="AA3" s="343"/>
      <c r="AB3" s="297">
        <v>2011</v>
      </c>
      <c r="AC3" s="342"/>
      <c r="AD3" s="343"/>
      <c r="AE3" s="343"/>
      <c r="AF3" s="343"/>
      <c r="AG3" s="297">
        <v>2012</v>
      </c>
      <c r="AH3" s="342"/>
      <c r="AI3" s="343"/>
      <c r="AJ3" s="343"/>
      <c r="AK3" s="343"/>
      <c r="AL3" s="297">
        <v>2013</v>
      </c>
      <c r="AM3" s="342"/>
      <c r="AN3" s="343"/>
      <c r="AO3" s="343"/>
      <c r="AP3" s="343"/>
      <c r="AQ3" s="297">
        <v>2014</v>
      </c>
      <c r="AR3" s="342"/>
      <c r="AS3" s="343"/>
      <c r="AT3" s="343"/>
      <c r="AU3" s="343"/>
      <c r="AV3" s="297">
        <v>2015</v>
      </c>
      <c r="AW3" s="342"/>
      <c r="AX3" s="343"/>
      <c r="AY3" s="343"/>
      <c r="AZ3" s="343"/>
      <c r="BA3" s="297">
        <v>2016</v>
      </c>
      <c r="BB3" s="342"/>
      <c r="BC3" s="343"/>
      <c r="BD3" s="343"/>
      <c r="BE3" s="343"/>
      <c r="BF3" s="297">
        <v>2017</v>
      </c>
      <c r="BG3" s="342"/>
      <c r="BH3" s="343"/>
      <c r="BI3" s="343"/>
      <c r="BJ3" s="343"/>
      <c r="BK3" s="297">
        <v>2018</v>
      </c>
      <c r="BL3" s="342"/>
      <c r="BM3" s="343"/>
      <c r="BN3" s="343"/>
      <c r="BO3" s="343"/>
      <c r="BP3" s="297">
        <v>2019</v>
      </c>
      <c r="BQ3" s="342"/>
      <c r="BR3" s="343"/>
      <c r="BS3" s="343"/>
      <c r="BT3" s="343"/>
      <c r="BU3" s="297">
        <v>2020</v>
      </c>
      <c r="BV3" s="342"/>
      <c r="BW3" s="343"/>
      <c r="BX3" s="343"/>
      <c r="BY3" s="343"/>
      <c r="BZ3" s="297">
        <v>2021</v>
      </c>
      <c r="CA3" s="342"/>
      <c r="CB3" s="343"/>
      <c r="CC3" s="343"/>
      <c r="CD3" s="343"/>
      <c r="CE3" s="297">
        <v>2022</v>
      </c>
      <c r="CF3" s="342"/>
      <c r="CG3" s="343"/>
      <c r="CH3" s="343"/>
      <c r="CI3" s="343"/>
      <c r="CJ3" s="297">
        <v>2023</v>
      </c>
      <c r="CK3" s="342"/>
      <c r="CL3" s="343"/>
      <c r="CM3" s="343"/>
      <c r="CN3" s="343"/>
      <c r="CO3" s="297">
        <v>2024</v>
      </c>
      <c r="CP3" s="342"/>
      <c r="CQ3" s="343"/>
      <c r="CR3" s="343"/>
      <c r="CS3" s="343"/>
      <c r="CT3" s="297" t="s">
        <v>76</v>
      </c>
      <c r="CU3" s="342"/>
      <c r="CV3" s="343"/>
      <c r="CW3" s="343"/>
      <c r="CX3" s="343"/>
      <c r="CY3" s="297" t="s">
        <v>77</v>
      </c>
      <c r="CZ3" s="342"/>
      <c r="DA3" s="343"/>
      <c r="DB3" s="343"/>
      <c r="DC3" s="343"/>
      <c r="DD3" s="297" t="s">
        <v>87</v>
      </c>
    </row>
    <row r="4" spans="1:108" ht="13.05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  <c r="CZ4" s="299" t="s">
        <v>1</v>
      </c>
      <c r="DA4" s="299" t="s">
        <v>2</v>
      </c>
      <c r="DB4" s="299" t="s">
        <v>3</v>
      </c>
      <c r="DC4" s="299" t="s">
        <v>4</v>
      </c>
      <c r="DD4" s="298" t="s">
        <v>5</v>
      </c>
    </row>
    <row r="5" spans="1:108" ht="13.05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25"/>
      <c r="CS5" s="289"/>
      <c r="CT5" s="290"/>
      <c r="CU5" s="136"/>
      <c r="CV5" s="136"/>
      <c r="CW5" s="136"/>
      <c r="CX5" s="26"/>
      <c r="CY5" s="27"/>
      <c r="CZ5" s="136"/>
      <c r="DA5" s="136"/>
      <c r="DB5" s="136"/>
      <c r="DC5" s="26"/>
      <c r="DD5" s="27"/>
    </row>
    <row r="6" spans="1:108" ht="13.05" customHeight="1">
      <c r="B6" s="28" t="s">
        <v>6</v>
      </c>
      <c r="C6" s="29" t="s">
        <v>7</v>
      </c>
      <c r="D6" s="145">
        <v>5.114285931177931</v>
      </c>
      <c r="E6" s="145">
        <v>6.5518814846653228</v>
      </c>
      <c r="F6" s="145">
        <v>5.8871992879066193</v>
      </c>
      <c r="G6" s="145">
        <v>6.2312464184751226</v>
      </c>
      <c r="H6" s="175">
        <v>6.0698951027909676</v>
      </c>
      <c r="I6" s="145">
        <v>5.6125562494177439</v>
      </c>
      <c r="J6" s="145">
        <v>5.9623667941465675</v>
      </c>
      <c r="K6" s="145">
        <v>6.5755893352788641</v>
      </c>
      <c r="L6" s="145">
        <v>1.0418145369309295</v>
      </c>
      <c r="M6" s="175">
        <v>5.0941770834585176</v>
      </c>
      <c r="N6" s="145">
        <v>-1.6482528342167124</v>
      </c>
      <c r="O6" s="145">
        <v>-1.830204575142802</v>
      </c>
      <c r="P6" s="145">
        <v>-1.1466061158041829</v>
      </c>
      <c r="Q6" s="145">
        <v>5.3774774527810543</v>
      </c>
      <c r="R6" s="175">
        <v>-0.12581412976262474</v>
      </c>
      <c r="S6" s="145">
        <v>9.1146240717294713</v>
      </c>
      <c r="T6" s="145">
        <v>8.5103419648367549</v>
      </c>
      <c r="U6" s="145">
        <v>6.9630365964714391</v>
      </c>
      <c r="V6" s="145">
        <v>5.7664217436489862</v>
      </c>
      <c r="W6" s="175">
        <v>7.5282491203301882</v>
      </c>
      <c r="X6" s="145">
        <v>5.0178795810851051</v>
      </c>
      <c r="Y6" s="145">
        <v>4.7449168346584081</v>
      </c>
      <c r="Z6" s="145">
        <v>3.59873634444281</v>
      </c>
      <c r="AA6" s="145">
        <v>3.0838250449488624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>IFERROR(HLOOKUP(CI1,'Brasil - Anual'!2:6,5,FALSE),HLOOKUP(CI1&amp;"P",'Brasil - Anual'!2:6,5,FALSE))</f>
        <v>3.2416517981320281</v>
      </c>
      <c r="CK6" s="145">
        <v>2.4603678711410781</v>
      </c>
      <c r="CL6" s="145">
        <v>3.4711079252089716</v>
      </c>
      <c r="CM6" s="145">
        <v>4.1365896567110871</v>
      </c>
      <c r="CN6" s="145">
        <v>3.580004723913488</v>
      </c>
      <c r="CO6" s="175">
        <f>IFERROR(HLOOKUP(CN1,'Brasil - Anual'!2:6,5,FALSE),HLOOKUP(CN1&amp;"P",'Brasil - Anual'!2:6,5,FALSE))</f>
        <v>3.4193154677671478</v>
      </c>
      <c r="CP6" s="145">
        <v>3.1489221531017852</v>
      </c>
      <c r="CQ6" s="145">
        <v>2.3598075946817954</v>
      </c>
      <c r="CR6" s="145">
        <v>1.8236577305046131</v>
      </c>
      <c r="CS6" s="264">
        <v>1.8433123776042892</v>
      </c>
      <c r="CT6" s="324">
        <f>IFERROR(HLOOKUP(CS1,'Brasil - Anual'!2:6,5,FALSE),HLOOKUP(CS1&amp;"P",'Brasil - Anual'!2:6,5,FALSE))</f>
        <v>2.2857411131985694</v>
      </c>
      <c r="CU6" s="137">
        <v>1.8399999999999972</v>
      </c>
      <c r="CV6" s="137">
        <v>1.9400000000000084</v>
      </c>
      <c r="CW6" s="137">
        <v>1.8699999999999939</v>
      </c>
      <c r="CX6" s="135">
        <v>1.7500000000000071</v>
      </c>
      <c r="CY6" s="31">
        <f>IFERROR(HLOOKUP(CX1,'Brasil - Anual'!2:6,5,FALSE),HLOOKUP(CX1&amp;"P",'Brasil - Anual'!2:6,5,FALSE))</f>
        <v>1.8504312059998362</v>
      </c>
      <c r="CZ6" s="137">
        <v>1.0000000000000009</v>
      </c>
      <c r="DA6" s="137">
        <v>1.8999999999999906</v>
      </c>
      <c r="DB6" s="137">
        <v>1.8000000000000016</v>
      </c>
      <c r="DC6" s="135">
        <v>2.0000000000000018</v>
      </c>
      <c r="DD6" s="31">
        <f>IFERROR(HLOOKUP(DC1,'Brasil - Anual'!2:6,5,FALSE),HLOOKUP(DC1&amp;"P",'Brasil - Anual'!2:6,5,FALSE))</f>
        <v>1.678230679589432</v>
      </c>
    </row>
    <row r="7" spans="1:108" ht="13.05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154"/>
      <c r="CT7" s="331"/>
      <c r="CU7" s="138"/>
      <c r="CV7" s="138"/>
      <c r="CW7" s="138"/>
      <c r="CX7" s="34"/>
      <c r="CY7" s="167"/>
      <c r="CZ7" s="138"/>
      <c r="DA7" s="138"/>
      <c r="DB7" s="138"/>
      <c r="DC7" s="34"/>
      <c r="DD7" s="167"/>
    </row>
    <row r="8" spans="1:108" ht="13.05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145">
        <v>0.60102784866544745</v>
      </c>
      <c r="CT8" s="324">
        <v>4.2643475811562581</v>
      </c>
      <c r="CU8" s="137">
        <v>1.7085647056916509</v>
      </c>
      <c r="CV8" s="137">
        <v>0.97160873226043165</v>
      </c>
      <c r="CW8" s="137">
        <v>0.59937340028990427</v>
      </c>
      <c r="CX8" s="135">
        <v>1.1506816360310701</v>
      </c>
      <c r="CY8" s="31">
        <v>4.5011069402927761</v>
      </c>
      <c r="CZ8" s="137">
        <v>1.1931721239006654</v>
      </c>
      <c r="DA8" s="137">
        <v>1.116514217322373</v>
      </c>
      <c r="DB8" s="137">
        <v>0.50263761583781985</v>
      </c>
      <c r="DC8" s="135">
        <v>1.2058778058906316</v>
      </c>
      <c r="DD8" s="31">
        <v>4.0774146515487608</v>
      </c>
    </row>
    <row r="9" spans="1:108" ht="13.05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112">
        <v>-0.107840366278944</v>
      </c>
      <c r="CT9" s="325">
        <v>-1.0608511181423363</v>
      </c>
      <c r="CU9" s="332">
        <v>0.49582969561305923</v>
      </c>
      <c r="CV9" s="221">
        <v>2.0041681891553198</v>
      </c>
      <c r="CW9" s="221">
        <v>0.91292048091087263</v>
      </c>
      <c r="CX9" s="220">
        <v>1.3552242504474288</v>
      </c>
      <c r="CY9" s="208">
        <v>4.8476914908548885</v>
      </c>
      <c r="CZ9" s="221">
        <v>0.65915829913107959</v>
      </c>
      <c r="DA9" s="221">
        <v>0.92813480009665827</v>
      </c>
      <c r="DB9" s="221">
        <v>0.63988191795782967</v>
      </c>
      <c r="DC9" s="220">
        <v>1.4428706360049448</v>
      </c>
      <c r="DD9" s="208">
        <v>3.7187301212161294</v>
      </c>
    </row>
    <row r="10" spans="1:108" ht="13.05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153"/>
      <c r="CT10" s="326"/>
      <c r="CU10" s="141"/>
      <c r="CV10" s="141"/>
      <c r="CW10" s="141"/>
      <c r="CX10" s="39"/>
      <c r="CY10" s="40"/>
      <c r="CZ10" s="141"/>
      <c r="DA10" s="141"/>
      <c r="DB10" s="141"/>
      <c r="DC10" s="39"/>
      <c r="DD10" s="40"/>
    </row>
    <row r="11" spans="1:108" ht="13.05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152">
        <v>5.4027151254480295</v>
      </c>
      <c r="CT11" s="327">
        <v>5.5908989631918269</v>
      </c>
      <c r="CU11" s="139">
        <v>5.2541548387096766</v>
      </c>
      <c r="CV11" s="139">
        <v>5.26</v>
      </c>
      <c r="CW11" s="139">
        <v>5.3199999999999985</v>
      </c>
      <c r="CX11" s="30">
        <v>5.3799999999999981</v>
      </c>
      <c r="CY11" s="42">
        <v>5.3035387096774178</v>
      </c>
      <c r="CZ11" s="139">
        <v>5.4333333333333336</v>
      </c>
      <c r="DA11" s="139">
        <v>5.4833333333333334</v>
      </c>
      <c r="DB11" s="139">
        <v>5.5333333333333341</v>
      </c>
      <c r="DC11" s="30">
        <v>5.583333333333333</v>
      </c>
      <c r="DD11" s="42">
        <v>5.5083333333333329</v>
      </c>
    </row>
    <row r="12" spans="1:108" s="3" customFormat="1" ht="13.05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146">
        <f t="shared" si="6"/>
        <v>-7.5244553145838005</v>
      </c>
      <c r="CT12" s="328">
        <f t="shared" si="6"/>
        <v>3.735989362782699</v>
      </c>
      <c r="CU12" s="140">
        <f>(CU11/CP11-1)*100</f>
        <v>-10.166910697191067</v>
      </c>
      <c r="CV12" s="140">
        <f t="shared" ref="CV12:CY12" si="7">(CV11/CQ11-1)*100</f>
        <v>-7.1889140834166865</v>
      </c>
      <c r="CW12" s="140">
        <f t="shared" si="7"/>
        <v>-2.2895384377484729</v>
      </c>
      <c r="CX12" s="37">
        <f t="shared" si="7"/>
        <v>-0.42043907406922321</v>
      </c>
      <c r="CY12" s="46">
        <f t="shared" si="7"/>
        <v>-5.1397862026531076</v>
      </c>
      <c r="CZ12" s="140">
        <f>(CZ11/CU11-1)*100</f>
        <v>3.410224862494915</v>
      </c>
      <c r="DA12" s="140">
        <f t="shared" ref="DA12" si="8">(DA11/CV11-1)*100</f>
        <v>4.2458808618504484</v>
      </c>
      <c r="DB12" s="140">
        <f t="shared" ref="DB12" si="9">(DB11/CW11-1)*100</f>
        <v>4.0100250626566858</v>
      </c>
      <c r="DC12" s="37">
        <f t="shared" ref="DC12" si="10">(DC11/CX11-1)*100</f>
        <v>3.7794299876084514</v>
      </c>
      <c r="DD12" s="46">
        <f t="shared" ref="DD12" si="11">(DD11/CY11-1)*100</f>
        <v>3.8614712716666721</v>
      </c>
    </row>
    <row r="13" spans="1:108" ht="13.05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153"/>
      <c r="CT13" s="326"/>
      <c r="CU13" s="141"/>
      <c r="CV13" s="141"/>
      <c r="CW13" s="141"/>
      <c r="CX13" s="39"/>
      <c r="CY13" s="40"/>
      <c r="CZ13" s="141"/>
      <c r="DA13" s="141"/>
      <c r="DB13" s="141"/>
      <c r="DC13" s="39"/>
      <c r="DD13" s="40"/>
    </row>
    <row r="14" spans="1:108" ht="13.05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146">
        <v>15</v>
      </c>
      <c r="CT14" s="328">
        <f>CS14</f>
        <v>15</v>
      </c>
      <c r="CU14" s="333">
        <v>14.75</v>
      </c>
      <c r="CV14" s="140">
        <v>14</v>
      </c>
      <c r="CW14" s="140">
        <v>13</v>
      </c>
      <c r="CX14" s="37">
        <v>13</v>
      </c>
      <c r="CY14" s="46">
        <f>CX14</f>
        <v>13</v>
      </c>
      <c r="CZ14" s="140">
        <v>13</v>
      </c>
      <c r="DA14" s="140">
        <v>12.5</v>
      </c>
      <c r="DB14" s="140">
        <v>12</v>
      </c>
      <c r="DC14" s="37">
        <v>12</v>
      </c>
      <c r="DD14" s="46">
        <f>DC14</f>
        <v>12</v>
      </c>
    </row>
    <row r="15" spans="1:108" ht="13.05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146">
        <v>15</v>
      </c>
      <c r="CT15" s="328">
        <v>14.5625</v>
      </c>
      <c r="CU15" s="140">
        <v>14.916666666666666</v>
      </c>
      <c r="CV15" s="140">
        <v>14.333333333333334</v>
      </c>
      <c r="CW15" s="140">
        <v>13.5</v>
      </c>
      <c r="CX15" s="140">
        <v>13</v>
      </c>
      <c r="CY15" s="46">
        <v>13</v>
      </c>
      <c r="CZ15" s="140">
        <v>14.916666666666666</v>
      </c>
      <c r="DA15" s="140">
        <v>14.333333333333334</v>
      </c>
      <c r="DB15" s="140">
        <v>13.5</v>
      </c>
      <c r="DC15" s="140">
        <v>13</v>
      </c>
      <c r="DD15" s="46">
        <v>13</v>
      </c>
    </row>
    <row r="16" spans="1:108" ht="13.05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319"/>
      <c r="CT16" s="329"/>
      <c r="CU16" s="142"/>
      <c r="CV16" s="142"/>
      <c r="CW16" s="142"/>
      <c r="CX16" s="50"/>
      <c r="CY16" s="51"/>
      <c r="CZ16" s="142"/>
      <c r="DA16" s="142"/>
      <c r="DB16" s="142"/>
      <c r="DC16" s="50"/>
      <c r="DD16" s="51"/>
    </row>
    <row r="18" spans="94:99" ht="13.05" customHeight="1">
      <c r="CQ18" s="316"/>
      <c r="CU18" s="317"/>
    </row>
    <row r="19" spans="94:99" ht="13.05" customHeight="1">
      <c r="CP19" s="316"/>
    </row>
  </sheetData>
  <sheetProtection deleteColumns="0"/>
  <mergeCells count="21"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  <mergeCell ref="D3:G3"/>
    <mergeCell ref="I3:L3"/>
    <mergeCell ref="N3:Q3"/>
    <mergeCell ref="S3:V3"/>
    <mergeCell ref="X3:AA3"/>
    <mergeCell ref="AC3:AF3"/>
    <mergeCell ref="AR3:AU3"/>
    <mergeCell ref="CF3:CI3"/>
    <mergeCell ref="BG3:BJ3"/>
    <mergeCell ref="BV3:BY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ignoredErrors>
    <ignoredError sqref="CT6 CT14 CO6:CO7 CY6:CY7 CO10 CY10 CO12:CO14 CY12:CY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68" activePane="bottomLeft" state="frozen"/>
      <selection pane="bottomLeft" activeCell="D371" sqref="D371"/>
    </sheetView>
  </sheetViews>
  <sheetFormatPr defaultRowHeight="13.8"/>
  <cols>
    <col min="1" max="1" width="12" style="15" customWidth="1"/>
    <col min="2" max="2" width="11" style="15" customWidth="1"/>
    <col min="3" max="3" width="10.44140625" style="15" customWidth="1"/>
    <col min="4" max="4" width="10.77734375" style="15" customWidth="1"/>
    <col min="5" max="5" width="12.21875" style="15" customWidth="1"/>
    <col min="6" max="6" width="10.5546875" style="15" customWidth="1"/>
    <col min="7" max="7" width="14.44140625" style="15" bestFit="1" customWidth="1"/>
    <col min="8" max="8" width="10.5546875" style="15" customWidth="1"/>
    <col min="9" max="9" width="14.44140625" style="15" bestFit="1" customWidth="1"/>
    <col min="10" max="12" width="12.7773437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 ht="13.2">
      <c r="A2" s="272"/>
      <c r="B2" s="351" t="s">
        <v>8</v>
      </c>
      <c r="C2" s="345"/>
      <c r="D2" s="345"/>
      <c r="E2" s="352"/>
      <c r="F2" s="353" t="s">
        <v>15</v>
      </c>
      <c r="G2" s="345"/>
      <c r="H2" s="345"/>
      <c r="I2" s="352"/>
      <c r="J2" s="344" t="s">
        <v>16</v>
      </c>
      <c r="K2" s="345"/>
      <c r="L2" s="346"/>
    </row>
    <row r="3" spans="1:12" ht="14.25" customHeight="1">
      <c r="A3" s="273"/>
      <c r="B3" s="354" t="s">
        <v>17</v>
      </c>
      <c r="C3" s="355"/>
      <c r="D3" s="356" t="s">
        <v>18</v>
      </c>
      <c r="E3" s="355"/>
      <c r="F3" s="348" t="s">
        <v>19</v>
      </c>
      <c r="G3" s="350"/>
      <c r="H3" s="348" t="s">
        <v>56</v>
      </c>
      <c r="I3" s="350"/>
      <c r="J3" s="347" t="s">
        <v>20</v>
      </c>
      <c r="K3" s="348"/>
      <c r="L3" s="349"/>
    </row>
    <row r="4" spans="1:12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 ht="13.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 ht="13.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 ht="13.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 ht="13.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 ht="13.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 ht="13.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 ht="13.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 ht="13.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 ht="13.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 ht="13.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 ht="13.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 ht="13.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 ht="13.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 ht="13.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 ht="13.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 ht="13.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 ht="13.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 ht="13.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 ht="13.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 ht="13.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 ht="13.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 ht="13.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 ht="13.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 ht="13.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 ht="13.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 ht="13.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 ht="13.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 ht="13.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 ht="13.2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 ht="13.2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 ht="13.2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 ht="13.2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 ht="13.2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 ht="13.2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 ht="13.2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 ht="13.2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 ht="13.2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 ht="13.2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 ht="13.2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 ht="13.2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 ht="13.2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 ht="13.2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 ht="13.2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 ht="13.2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 ht="13.2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 ht="13.2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 ht="13.2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 ht="13.2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 ht="13.2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 ht="13.2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 ht="13.2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 ht="13.2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 ht="13.2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 ht="13.2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 ht="13.2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 ht="13.2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 ht="13.2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 ht="13.2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 ht="13.2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 ht="13.2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 ht="13.2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 ht="13.2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 ht="13.2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 ht="13.2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 ht="13.2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 ht="13.2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 ht="13.2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 ht="13.2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 ht="13.2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 ht="13.2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 ht="13.2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 ht="13.2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 ht="13.2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 ht="13.2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 ht="13.2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 ht="13.2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 ht="13.2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 ht="13.2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 ht="13.2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 ht="13.2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 ht="13.2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 ht="13.2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 ht="13.2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 ht="13.2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 ht="13.2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 ht="13.2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 ht="13.2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 ht="13.2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 ht="13.2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 ht="13.2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 ht="13.2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 ht="13.2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 ht="13.2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 ht="13.2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 ht="13.2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 ht="13.2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 ht="13.2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 ht="13.2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 ht="13.2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 ht="13.2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 ht="13.2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 ht="13.2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 ht="13.2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 ht="13.2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 ht="13.2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 ht="13.2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 ht="13.2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 ht="13.2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 ht="13.2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 ht="13.2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 ht="13.2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 ht="13.2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 ht="13.2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 ht="13.2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 ht="13.2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 ht="13.2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 ht="13.2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 ht="13.2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 ht="13.2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 ht="13.2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 ht="13.2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 ht="13.2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 ht="13.2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 ht="13.2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 ht="13.2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 ht="13.2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 ht="13.2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 ht="13.2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 ht="13.2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 ht="13.2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 ht="13.2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 ht="13.2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 ht="13.2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 ht="13.2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 ht="13.2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 ht="13.2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 ht="13.2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 ht="13.2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 ht="13.2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 ht="13.2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 ht="13.2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 ht="13.2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 ht="13.2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 ht="13.2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 ht="13.2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 ht="13.2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 ht="13.2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 ht="13.2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 ht="13.2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 ht="13.2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 ht="13.2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 ht="13.2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 ht="13.2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 ht="13.2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 ht="13.2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 ht="13.2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 ht="13.2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 ht="13.2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 ht="13.2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 ht="13.2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 ht="13.2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 ht="13.2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 ht="13.2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 ht="13.2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 ht="13.2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 ht="13.2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 ht="13.2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 ht="13.2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 ht="13.2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 ht="13.2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 ht="13.2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 ht="13.2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 ht="13.2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 ht="13.2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 ht="13.2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 ht="13.2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 ht="13.2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 ht="13.2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 ht="13.2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 ht="13.2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 ht="13.2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 ht="13.2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 ht="13.2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 ht="13.2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 ht="13.2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 ht="13.2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 ht="13.2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 ht="13.2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 ht="13.2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 ht="13.2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 ht="13.2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 ht="13.2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 ht="13.2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 ht="13.2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 ht="13.2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 ht="13.2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 ht="13.2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 ht="13.2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 ht="13.2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 ht="13.2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 ht="13.2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 ht="13.2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 ht="13.2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 ht="13.2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 ht="13.2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 ht="13.2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 ht="13.2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 ht="13.2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 ht="13.2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 ht="13.2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 ht="13.2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 ht="13.2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 ht="13.2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 ht="13.2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 ht="13.2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 ht="13.2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 ht="13.2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 ht="13.2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 ht="13.2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 ht="13.2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 ht="13.2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 ht="13.2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 ht="13.2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 ht="13.2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 ht="13.2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 ht="13.2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 ht="13.2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 ht="13.2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 ht="13.2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 ht="13.2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 ht="13.2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 ht="13.2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 ht="13.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 ht="13.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 ht="13.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 ht="13.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 ht="13.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 ht="13.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 ht="13.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 ht="13.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 ht="13.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 ht="13.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 ht="13.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 ht="13.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 ht="13.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 ht="13.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 ht="13.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 ht="13.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 ht="13.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 ht="13.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 ht="13.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 ht="13.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 ht="13.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 ht="13.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 ht="13.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 ht="13.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 ht="13.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 ht="13.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 ht="13.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 ht="13.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 ht="13.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 ht="13.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 ht="13.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 ht="13.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 ht="13.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 ht="13.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 ht="13.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 ht="13.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 ht="13.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 ht="13.2">
      <c r="A349" s="186">
        <f t="shared" ref="A349:A400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 ht="13.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 ht="13.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 ht="13.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 ht="13.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 ht="13.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 ht="13.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 ht="13.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 ht="13.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 ht="13.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 ht="13.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 ht="13.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 ht="13.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 ht="13.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 ht="13.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0">
        <f t="shared" si="29"/>
        <v>1.0846751017392631E-2</v>
      </c>
      <c r="I367" s="125">
        <v>6.1712851199999994</v>
      </c>
      <c r="J367" s="311">
        <v>0.14249999999999999</v>
      </c>
      <c r="K367" s="171">
        <v>0.13570000000000002</v>
      </c>
      <c r="L367" s="225">
        <f t="shared" si="33"/>
        <v>1.0660522806566375E-2</v>
      </c>
    </row>
    <row r="368" spans="1:12" ht="13.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0">
        <f t="shared" si="29"/>
        <v>4.1408295846165677E-2</v>
      </c>
      <c r="I368" s="125">
        <v>6.4268275199999998</v>
      </c>
      <c r="J368" s="311">
        <v>0.14249999999999999</v>
      </c>
      <c r="K368" s="171">
        <v>0.14150000000000001</v>
      </c>
      <c r="L368" s="225">
        <f t="shared" si="33"/>
        <v>1.1089638098506605E-2</v>
      </c>
    </row>
    <row r="369" spans="1:12" ht="13.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0">
        <f t="shared" si="29"/>
        <v>1.0452132065308595E-2</v>
      </c>
      <c r="I369" s="125">
        <v>6.49400157</v>
      </c>
      <c r="J369" s="311">
        <v>0.14749999999999999</v>
      </c>
      <c r="K369" s="171">
        <v>0.14550000000000002</v>
      </c>
      <c r="L369" s="225">
        <f t="shared" si="33"/>
        <v>1.1384416717189927E-2</v>
      </c>
    </row>
    <row r="370" spans="1:12" ht="13.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0">
        <f t="shared" si="29"/>
        <v>-1.4114068038329597E-2</v>
      </c>
      <c r="I370" s="125">
        <v>6.4023447900000008</v>
      </c>
      <c r="J370" s="311">
        <v>0.15</v>
      </c>
      <c r="K370" s="171">
        <v>0.1474</v>
      </c>
      <c r="L370" s="225">
        <f t="shared" si="33"/>
        <v>1.1524106159493064E-2</v>
      </c>
    </row>
    <row r="371" spans="1:12" ht="13.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 ht="13.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0.14899999999999999</v>
      </c>
      <c r="L372" s="227">
        <f t="shared" si="33"/>
        <v>1.1641575009651461E-2</v>
      </c>
    </row>
    <row r="373" spans="1:12" ht="13.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-1.6179201711912339E-2</v>
      </c>
      <c r="I373" s="134">
        <v>6.2424880000000007</v>
      </c>
      <c r="J373" s="172">
        <v>0.15</v>
      </c>
      <c r="K373" s="226">
        <v>0.14899999999999999</v>
      </c>
      <c r="L373" s="227">
        <f t="shared" si="33"/>
        <v>1.1641575009651461E-2</v>
      </c>
    </row>
    <row r="374" spans="1:12" ht="13.2">
      <c r="A374" s="186">
        <f t="shared" si="31"/>
        <v>45931</v>
      </c>
      <c r="B374" s="131">
        <v>8.995714126531773E-4</v>
      </c>
      <c r="C374" s="55">
        <v>4.6807071299953318E-2</v>
      </c>
      <c r="D374" s="132">
        <v>-3.5989595777917716E-3</v>
      </c>
      <c r="E374" s="133">
        <v>9.032490772502566E-3</v>
      </c>
      <c r="F374" s="133">
        <f t="shared" si="32"/>
        <v>1.0639097744360893E-2</v>
      </c>
      <c r="G374" s="134">
        <v>5.3765999999999998</v>
      </c>
      <c r="H374" s="150">
        <f t="shared" si="29"/>
        <v>-6.3283389571595627E-3</v>
      </c>
      <c r="I374" s="134">
        <v>6.2029834199999998</v>
      </c>
      <c r="J374" s="172">
        <v>0.15</v>
      </c>
      <c r="K374" s="226">
        <v>0.14899999999999999</v>
      </c>
      <c r="L374" s="227">
        <f t="shared" si="33"/>
        <v>1.1641575009651461E-2</v>
      </c>
    </row>
    <row r="375" spans="1:12" ht="13.2">
      <c r="A375" s="186">
        <f t="shared" si="31"/>
        <v>45962</v>
      </c>
      <c r="B375" s="131">
        <v>1.8002411182673761E-3</v>
      </c>
      <c r="C375" s="55">
        <v>4.4617817397791804E-2</v>
      </c>
      <c r="D375" s="132">
        <v>2.7051263206736564E-3</v>
      </c>
      <c r="E375" s="133">
        <v>-1.1728932610273191E-3</v>
      </c>
      <c r="F375" s="133">
        <f t="shared" si="32"/>
        <v>-7.7186325930885813E-3</v>
      </c>
      <c r="G375" s="134">
        <v>5.3350999999999997</v>
      </c>
      <c r="H375" s="150">
        <f t="shared" si="29"/>
        <v>-2.4721072041814507E-3</v>
      </c>
      <c r="I375" s="134">
        <v>6.1876489799999996</v>
      </c>
      <c r="J375" s="172">
        <v>0.15</v>
      </c>
      <c r="K375" s="226">
        <v>0.14899999999999999</v>
      </c>
      <c r="L375" s="227">
        <f t="shared" si="33"/>
        <v>1.1641575009651461E-2</v>
      </c>
    </row>
    <row r="376" spans="1:12" thickBot="1">
      <c r="A376" s="239">
        <f t="shared" si="31"/>
        <v>45992</v>
      </c>
      <c r="B376" s="240">
        <v>3.2999319685482753E-3</v>
      </c>
      <c r="C376" s="241">
        <v>4.2643475811562581E-2</v>
      </c>
      <c r="D376" s="242">
        <v>-1.7499288351718878E-4</v>
      </c>
      <c r="E376" s="243">
        <v>-1.0608511181423363E-2</v>
      </c>
      <c r="F376" s="243">
        <f t="shared" si="32"/>
        <v>2.6203819984630172E-2</v>
      </c>
      <c r="G376" s="244">
        <v>5.4748999999999999</v>
      </c>
      <c r="H376" s="245">
        <f t="shared" si="29"/>
        <v>3.929902306772437E-2</v>
      </c>
      <c r="I376" s="244">
        <v>6.4308175400000005</v>
      </c>
      <c r="J376" s="246">
        <v>0.15</v>
      </c>
      <c r="K376" s="246">
        <v>0.14899999999999999</v>
      </c>
      <c r="L376" s="247">
        <f t="shared" si="33"/>
        <v>1.1641575009651461E-2</v>
      </c>
    </row>
    <row r="377" spans="1:12" thickTop="1">
      <c r="A377" s="184">
        <f t="shared" si="31"/>
        <v>46023</v>
      </c>
      <c r="B377" s="126">
        <v>3.2998842406553042E-3</v>
      </c>
      <c r="C377" s="122">
        <v>4.441313524169499E-2</v>
      </c>
      <c r="D377" s="123">
        <v>4.0718106702506418E-3</v>
      </c>
      <c r="E377" s="124">
        <v>-9.254908108304094E-3</v>
      </c>
      <c r="F377" s="124">
        <f t="shared" si="32"/>
        <v>-3.8630842572467072E-2</v>
      </c>
      <c r="G377" s="125">
        <v>5.2633999999999999</v>
      </c>
      <c r="H377" s="310">
        <f t="shared" si="29"/>
        <v>-3.0036958566857508E-2</v>
      </c>
      <c r="I377" s="125">
        <v>6.2376553399999999</v>
      </c>
      <c r="J377" s="311">
        <v>0.15</v>
      </c>
      <c r="K377" s="171">
        <v>0.14899999999999999</v>
      </c>
      <c r="L377" s="225">
        <f t="shared" ref="L377:L388" si="34">((1+K377)^(1/12))-1</f>
        <v>1.1641575009651461E-2</v>
      </c>
    </row>
    <row r="378" spans="1:12" ht="13.2">
      <c r="A378" s="184">
        <f t="shared" si="31"/>
        <v>46054</v>
      </c>
      <c r="B378" s="126">
        <v>6.9994560915058734E-3</v>
      </c>
      <c r="C378" s="122">
        <v>3.8123366592505592E-2</v>
      </c>
      <c r="D378" s="123">
        <v>-7.3220186817190003E-3</v>
      </c>
      <c r="E378" s="124">
        <v>-2.6767435644048154E-2</v>
      </c>
      <c r="F378" s="124">
        <f t="shared" si="32"/>
        <v>-2.6256792187559275E-2</v>
      </c>
      <c r="G378" s="125">
        <v>5.1252000000000004</v>
      </c>
      <c r="H378" s="310">
        <f t="shared" si="29"/>
        <v>-2.9461246250902851E-2</v>
      </c>
      <c r="I378" s="125">
        <v>6.0538862400000006</v>
      </c>
      <c r="J378" s="311">
        <v>0.15</v>
      </c>
      <c r="K378" s="171">
        <v>0.14899999999999999</v>
      </c>
      <c r="L378" s="225">
        <f t="shared" si="34"/>
        <v>1.1641575009651461E-2</v>
      </c>
    </row>
    <row r="379" spans="1:12" ht="13.2">
      <c r="A379" s="188">
        <f t="shared" si="31"/>
        <v>46082</v>
      </c>
      <c r="B379" s="80">
        <v>6.6941097983745923E-3</v>
      </c>
      <c r="C379" s="81">
        <v>3.9252599587599191E-2</v>
      </c>
      <c r="D379" s="123">
        <v>8.2654296314772502E-3</v>
      </c>
      <c r="E379" s="124">
        <v>-1.5376651826050858E-2</v>
      </c>
      <c r="F379" s="82">
        <f t="shared" si="32"/>
        <v>1.8496839147740696E-2</v>
      </c>
      <c r="G379" s="83">
        <v>5.2200000000000006</v>
      </c>
      <c r="H379" s="151">
        <f t="shared" si="29"/>
        <v>-3.3182387649227651E-3</v>
      </c>
      <c r="I379" s="83">
        <v>6.033798</v>
      </c>
      <c r="J379" s="311">
        <v>0.14749999999999999</v>
      </c>
      <c r="K379" s="228">
        <v>0.14766293556681501</v>
      </c>
      <c r="L379" s="229">
        <f t="shared" si="34"/>
        <v>1.1543420677370353E-2</v>
      </c>
    </row>
    <row r="380" spans="1:12" ht="13.2">
      <c r="A380" s="188">
        <f t="shared" si="31"/>
        <v>46113</v>
      </c>
      <c r="B380" s="80">
        <v>3.0996921556805113E-3</v>
      </c>
      <c r="C380" s="81">
        <v>3.8009823350108718E-2</v>
      </c>
      <c r="D380" s="108">
        <v>1.2056225152109024E-2</v>
      </c>
      <c r="E380" s="82">
        <v>-5.8658489593979013E-3</v>
      </c>
      <c r="F380" s="82">
        <f t="shared" si="32"/>
        <v>3.8314176245208831E-3</v>
      </c>
      <c r="G380" s="83">
        <v>5.24</v>
      </c>
      <c r="H380" s="151">
        <f t="shared" si="29"/>
        <v>7.3920273764551681E-3</v>
      </c>
      <c r="I380" s="83">
        <v>6.0784000000000002</v>
      </c>
      <c r="J380" s="173">
        <v>0.14499999999999999</v>
      </c>
      <c r="K380" s="228">
        <v>0.14605184108887884</v>
      </c>
      <c r="L380" s="229">
        <f t="shared" si="34"/>
        <v>1.1425010364918498E-2</v>
      </c>
    </row>
    <row r="381" spans="1:12" ht="13.2">
      <c r="A381" s="188">
        <f t="shared" si="31"/>
        <v>46143</v>
      </c>
      <c r="B381" s="80">
        <v>3.8527125214480318E-3</v>
      </c>
      <c r="C381" s="81">
        <v>3.9306637278526679E-2</v>
      </c>
      <c r="D381" s="108">
        <v>4.2090945025996529E-3</v>
      </c>
      <c r="E381" s="82">
        <v>3.2336464436784063E-3</v>
      </c>
      <c r="F381" s="82">
        <f t="shared" si="32"/>
        <v>3.8167938931297218E-3</v>
      </c>
      <c r="G381" s="83">
        <v>5.26</v>
      </c>
      <c r="H381" s="151">
        <f t="shared" si="29"/>
        <v>3.8167938931297218E-3</v>
      </c>
      <c r="I381" s="83">
        <v>6.1015999999999995</v>
      </c>
      <c r="J381" s="173">
        <v>0.14499999999999999</v>
      </c>
      <c r="K381" s="228">
        <v>0.14380695971974641</v>
      </c>
      <c r="L381" s="229">
        <f t="shared" si="34"/>
        <v>1.1259764047522269E-2</v>
      </c>
    </row>
    <row r="382" spans="1:12" ht="13.2">
      <c r="A382" s="188">
        <f t="shared" si="31"/>
        <v>46174</v>
      </c>
      <c r="B382" s="80">
        <v>2.7327088900084284E-3</v>
      </c>
      <c r="C382" s="81">
        <v>3.9651468555183422E-2</v>
      </c>
      <c r="D382" s="108">
        <v>3.665804932642569E-3</v>
      </c>
      <c r="E382" s="82">
        <v>2.4013205822972727E-2</v>
      </c>
      <c r="F382" s="82">
        <f t="shared" si="32"/>
        <v>3.8022813688212143E-3</v>
      </c>
      <c r="G382" s="83">
        <v>5.2799999999999994</v>
      </c>
      <c r="H382" s="151">
        <f t="shared" si="29"/>
        <v>3.8022813688212143E-3</v>
      </c>
      <c r="I382" s="83">
        <v>6.1247999999999987</v>
      </c>
      <c r="J382" s="173">
        <v>0.14000000000000001</v>
      </c>
      <c r="K382" s="228">
        <v>0.14142524807274548</v>
      </c>
      <c r="L382" s="229">
        <f t="shared" si="34"/>
        <v>1.1084120273446407E-2</v>
      </c>
    </row>
    <row r="383" spans="1:12" ht="13.2">
      <c r="A383" s="188">
        <f t="shared" si="31"/>
        <v>46204</v>
      </c>
      <c r="B383" s="80">
        <v>1.3152806677418916E-4</v>
      </c>
      <c r="C383" s="81">
        <v>3.7092299760774106E-2</v>
      </c>
      <c r="D383" s="108">
        <v>2.2741271398314389E-3</v>
      </c>
      <c r="E383" s="82">
        <v>3.4290037815312147E-2</v>
      </c>
      <c r="F383" s="82">
        <f t="shared" si="32"/>
        <v>3.7878787878786735E-3</v>
      </c>
      <c r="G383" s="83">
        <v>5.2999999999999989</v>
      </c>
      <c r="H383" s="151">
        <f t="shared" si="29"/>
        <v>3.7878787878786735E-3</v>
      </c>
      <c r="I383" s="83">
        <v>6.1479999999999979</v>
      </c>
      <c r="J383" s="173">
        <v>0.14000000000000001</v>
      </c>
      <c r="K383" s="228">
        <v>0.13881109969164723</v>
      </c>
      <c r="L383" s="229">
        <f t="shared" si="34"/>
        <v>1.0890947858234634E-2</v>
      </c>
    </row>
    <row r="384" spans="1:12" ht="13.2">
      <c r="A384" s="188">
        <f t="shared" si="31"/>
        <v>46235</v>
      </c>
      <c r="B384" s="80">
        <v>4.1531100981859748E-3</v>
      </c>
      <c r="C384" s="81">
        <v>4.2546945552307536E-2</v>
      </c>
      <c r="D384" s="108">
        <v>2.741188327691102E-3</v>
      </c>
      <c r="E384" s="82">
        <v>3.3442012760329654E-2</v>
      </c>
      <c r="F384" s="82">
        <f t="shared" si="32"/>
        <v>3.7735849056603765E-3</v>
      </c>
      <c r="G384" s="83">
        <v>5.3199999999999985</v>
      </c>
      <c r="H384" s="151">
        <f t="shared" si="29"/>
        <v>3.7735849056603765E-3</v>
      </c>
      <c r="I384" s="83">
        <v>6.171199999999998</v>
      </c>
      <c r="J384" s="173">
        <v>0.13500000000000001</v>
      </c>
      <c r="K384" s="228">
        <v>0.13429429389203096</v>
      </c>
      <c r="L384" s="229">
        <f t="shared" si="34"/>
        <v>1.0556218686825103E-2</v>
      </c>
    </row>
    <row r="385" spans="1:12" ht="13.2">
      <c r="A385" s="188">
        <f t="shared" si="31"/>
        <v>46266</v>
      </c>
      <c r="B385" s="80">
        <v>1.7012593772263163E-3</v>
      </c>
      <c r="C385" s="81">
        <v>3.9332469092519862E-2</v>
      </c>
      <c r="D385" s="108">
        <v>4.087131797088972E-3</v>
      </c>
      <c r="E385" s="82">
        <v>3.3342130421597727E-2</v>
      </c>
      <c r="F385" s="82">
        <f t="shared" si="32"/>
        <v>3.759398496240518E-3</v>
      </c>
      <c r="G385" s="83">
        <v>5.3399999999999981</v>
      </c>
      <c r="H385" s="151">
        <f t="shared" si="29"/>
        <v>3.759398496240518E-3</v>
      </c>
      <c r="I385" s="83">
        <v>6.1943999999999972</v>
      </c>
      <c r="J385" s="173">
        <v>0.13</v>
      </c>
      <c r="K385" s="228">
        <v>0.13120072481070211</v>
      </c>
      <c r="L385" s="229">
        <f t="shared" si="34"/>
        <v>1.0326256311097071E-2</v>
      </c>
    </row>
    <row r="386" spans="1:12" ht="13.2">
      <c r="A386" s="188">
        <f t="shared" si="31"/>
        <v>46296</v>
      </c>
      <c r="B386" s="80">
        <v>1.5087906010451402E-3</v>
      </c>
      <c r="C386" s="81">
        <v>3.9965081295956439E-2</v>
      </c>
      <c r="D386" s="108">
        <v>4.0326795773744095E-3</v>
      </c>
      <c r="E386" s="82">
        <v>4.1256708932943642E-2</v>
      </c>
      <c r="F386" s="82">
        <f t="shared" si="32"/>
        <v>3.7453183520599342E-3</v>
      </c>
      <c r="G386" s="83">
        <v>5.3599999999999977</v>
      </c>
      <c r="H386" s="151">
        <f t="shared" si="29"/>
        <v>3.7453183520597122E-3</v>
      </c>
      <c r="I386" s="83">
        <v>6.2175999999999965</v>
      </c>
      <c r="J386" s="173">
        <v>0.13</v>
      </c>
      <c r="K386" s="228">
        <v>0.12882492678535706</v>
      </c>
      <c r="L386" s="229">
        <f t="shared" si="34"/>
        <v>1.0149258191254562E-2</v>
      </c>
    </row>
    <row r="387" spans="1:12" ht="13.2">
      <c r="A387" s="188">
        <f t="shared" si="31"/>
        <v>46327</v>
      </c>
      <c r="B387" s="80">
        <v>4.9151115201597761E-3</v>
      </c>
      <c r="C387" s="81">
        <v>4.3198616603468798E-2</v>
      </c>
      <c r="D387" s="108">
        <v>5.1722755750589489E-3</v>
      </c>
      <c r="E387" s="82">
        <v>4.3818714098404543E-2</v>
      </c>
      <c r="F387" s="82">
        <f t="shared" si="32"/>
        <v>3.7313432835819338E-3</v>
      </c>
      <c r="G387" s="83">
        <v>5.3799999999999972</v>
      </c>
      <c r="H387" s="151">
        <f t="shared" si="29"/>
        <v>3.7313432835821558E-3</v>
      </c>
      <c r="I387" s="83">
        <v>6.2407999999999966</v>
      </c>
      <c r="J387" s="173">
        <v>0.13</v>
      </c>
      <c r="K387" s="228">
        <v>0.12882492678535706</v>
      </c>
      <c r="L387" s="229">
        <f t="shared" si="34"/>
        <v>1.0149258191254562E-2</v>
      </c>
    </row>
    <row r="388" spans="1:12" thickBot="1">
      <c r="A388" s="230">
        <f t="shared" si="31"/>
        <v>46357</v>
      </c>
      <c r="B388" s="231">
        <v>5.0430648115671328E-3</v>
      </c>
      <c r="C388" s="232">
        <v>4.5011069402927761E-2</v>
      </c>
      <c r="D388" s="233">
        <v>4.2868792742123407E-3</v>
      </c>
      <c r="E388" s="234">
        <v>4.8476914908548885E-2</v>
      </c>
      <c r="F388" s="234">
        <f t="shared" si="32"/>
        <v>3.7174721189596749E-3</v>
      </c>
      <c r="G388" s="235">
        <v>5.4</v>
      </c>
      <c r="H388" s="236">
        <f t="shared" si="29"/>
        <v>3.7174721189596749E-3</v>
      </c>
      <c r="I388" s="235">
        <v>6.2640000000000002</v>
      </c>
      <c r="J388" s="237">
        <v>0.13</v>
      </c>
      <c r="K388" s="237">
        <v>0.12882492678535795</v>
      </c>
      <c r="L388" s="238">
        <f t="shared" si="34"/>
        <v>1.0149258191254562E-2</v>
      </c>
    </row>
    <row r="389" spans="1:12" thickTop="1">
      <c r="A389" s="188">
        <f t="shared" si="31"/>
        <v>46388</v>
      </c>
      <c r="B389" s="80">
        <v>3.7019228283516892E-3</v>
      </c>
      <c r="C389" s="81">
        <v>4.5429822341175985E-2</v>
      </c>
      <c r="D389" s="108">
        <v>1.8592740590850365E-3</v>
      </c>
      <c r="E389" s="82">
        <v>4.6166528803147866E-2</v>
      </c>
      <c r="F389" s="82">
        <f t="shared" ref="F389:F400" si="35">G389/G388-1</f>
        <v>3.0864197530864335E-3</v>
      </c>
      <c r="G389" s="83">
        <v>5.416666666666667</v>
      </c>
      <c r="H389" s="151">
        <f t="shared" ref="H389:H400" si="36">I389/I388-1</f>
        <v>3.0864197530864335E-3</v>
      </c>
      <c r="I389" s="83">
        <v>6.2833333333333332</v>
      </c>
      <c r="J389" s="173">
        <v>0.13</v>
      </c>
      <c r="K389" s="228">
        <v>0.12882492678535817</v>
      </c>
      <c r="L389" s="229">
        <f t="shared" ref="L389:L400" si="37">((1+K389)^(1/12))-1</f>
        <v>1.0149258191254562E-2</v>
      </c>
    </row>
    <row r="390" spans="1:12" ht="13.2">
      <c r="A390" s="188">
        <f t="shared" si="31"/>
        <v>46419</v>
      </c>
      <c r="B390" s="80">
        <v>5.4345306471470511E-3</v>
      </c>
      <c r="C390" s="81">
        <v>4.3805174264777591E-2</v>
      </c>
      <c r="D390" s="108">
        <v>1.586474356514822E-3</v>
      </c>
      <c r="E390" s="82">
        <v>5.5555038888059238E-2</v>
      </c>
      <c r="F390" s="82">
        <f t="shared" si="35"/>
        <v>3.0769230769229772E-3</v>
      </c>
      <c r="G390" s="83">
        <v>5.4333333333333336</v>
      </c>
      <c r="H390" s="151">
        <f t="shared" si="36"/>
        <v>3.0769230769229772E-3</v>
      </c>
      <c r="I390" s="83">
        <v>6.3026666666666662</v>
      </c>
      <c r="J390" s="173">
        <v>0.13</v>
      </c>
      <c r="K390" s="228">
        <v>0.12882492678535884</v>
      </c>
      <c r="L390" s="229">
        <f t="shared" si="37"/>
        <v>1.0149258191254562E-2</v>
      </c>
    </row>
    <row r="391" spans="1:12" ht="13.2">
      <c r="A391" s="188">
        <f t="shared" si="31"/>
        <v>46447</v>
      </c>
      <c r="B391" s="80">
        <v>2.7499692597754422E-3</v>
      </c>
      <c r="C391" s="81">
        <v>3.9715635782187508E-2</v>
      </c>
      <c r="D391" s="108">
        <v>3.1320832754340167E-3</v>
      </c>
      <c r="E391" s="82">
        <v>5.0180928605948694E-2</v>
      </c>
      <c r="F391" s="82">
        <f t="shared" si="35"/>
        <v>3.0674846625766694E-3</v>
      </c>
      <c r="G391" s="83">
        <v>5.45</v>
      </c>
      <c r="H391" s="151">
        <f t="shared" si="36"/>
        <v>3.0674846625766694E-3</v>
      </c>
      <c r="I391" s="83">
        <v>6.3220000000000001</v>
      </c>
      <c r="J391" s="173">
        <v>0.13</v>
      </c>
      <c r="K391" s="228">
        <v>0.12882492678535795</v>
      </c>
      <c r="L391" s="229">
        <f t="shared" si="37"/>
        <v>1.0149258191254562E-2</v>
      </c>
    </row>
    <row r="392" spans="1:12" ht="13.2">
      <c r="A392" s="188">
        <f t="shared" si="31"/>
        <v>46478</v>
      </c>
      <c r="B392" s="80">
        <v>5.3124157760482404E-3</v>
      </c>
      <c r="C392" s="81">
        <v>4.2009130001906536E-2</v>
      </c>
      <c r="D392" s="108">
        <v>3.3950105080637893E-3</v>
      </c>
      <c r="E392" s="82">
        <v>4.1193441338261083E-2</v>
      </c>
      <c r="F392" s="82">
        <f t="shared" si="35"/>
        <v>3.0581039755350758E-3</v>
      </c>
      <c r="G392" s="83">
        <v>5.4666666666666668</v>
      </c>
      <c r="H392" s="151">
        <f t="shared" si="36"/>
        <v>3.0581039755350758E-3</v>
      </c>
      <c r="I392" s="83">
        <v>6.341333333333333</v>
      </c>
      <c r="J392" s="173">
        <v>0.1275</v>
      </c>
      <c r="K392" s="228">
        <v>0.12858694277640118</v>
      </c>
      <c r="L392" s="229">
        <f t="shared" si="37"/>
        <v>1.0131509454136767E-2</v>
      </c>
    </row>
    <row r="393" spans="1:12" ht="13.2">
      <c r="A393" s="188">
        <f t="shared" si="31"/>
        <v>46508</v>
      </c>
      <c r="B393" s="80">
        <v>1.8601294467130991E-3</v>
      </c>
      <c r="C393" s="81">
        <v>3.9940808892382496E-2</v>
      </c>
      <c r="D393" s="108">
        <v>2.8819035264520121E-3</v>
      </c>
      <c r="E393" s="82">
        <v>3.9817370809390962E-2</v>
      </c>
      <c r="F393" s="82">
        <f t="shared" si="35"/>
        <v>3.0487804878047697E-3</v>
      </c>
      <c r="G393" s="83">
        <v>5.4833333333333334</v>
      </c>
      <c r="H393" s="151">
        <f t="shared" si="36"/>
        <v>3.0487804878047697E-3</v>
      </c>
      <c r="I393" s="83">
        <v>6.360666666666666</v>
      </c>
      <c r="J393" s="173">
        <v>0.1275</v>
      </c>
      <c r="K393" s="228">
        <v>0.12632859856183487</v>
      </c>
      <c r="L393" s="229">
        <f t="shared" si="37"/>
        <v>9.9629122280184834E-3</v>
      </c>
    </row>
    <row r="394" spans="1:12" ht="13.2">
      <c r="A394" s="188">
        <f t="shared" si="31"/>
        <v>46539</v>
      </c>
      <c r="B394" s="80">
        <v>3.9543136006574553E-3</v>
      </c>
      <c r="C394" s="81">
        <v>4.1207743320347046E-2</v>
      </c>
      <c r="D394" s="108">
        <v>2.9759410307901302E-3</v>
      </c>
      <c r="E394" s="82">
        <v>3.9102658337256235E-2</v>
      </c>
      <c r="F394" s="82">
        <f t="shared" si="35"/>
        <v>3.0395136778116338E-3</v>
      </c>
      <c r="G394" s="83">
        <v>5.5</v>
      </c>
      <c r="H394" s="151">
        <f t="shared" si="36"/>
        <v>3.0395136778116338E-3</v>
      </c>
      <c r="I394" s="83">
        <v>6.38</v>
      </c>
      <c r="J394" s="173">
        <v>0.125</v>
      </c>
      <c r="K394" s="228">
        <v>0.12519314839695189</v>
      </c>
      <c r="L394" s="229">
        <f t="shared" si="37"/>
        <v>9.8780278261469956E-3</v>
      </c>
    </row>
    <row r="395" spans="1:12" ht="13.2">
      <c r="A395" s="188">
        <f t="shared" si="31"/>
        <v>46569</v>
      </c>
      <c r="B395" s="80">
        <v>1.9984234939820489E-3</v>
      </c>
      <c r="C395" s="81">
        <v>4.3151313661075719E-2</v>
      </c>
      <c r="D395" s="108">
        <v>6.8616178797409333E-4</v>
      </c>
      <c r="E395" s="82">
        <v>3.7456343248617907E-2</v>
      </c>
      <c r="F395" s="82">
        <f t="shared" si="35"/>
        <v>3.0303030303029388E-3</v>
      </c>
      <c r="G395" s="83">
        <v>5.5166666666666666</v>
      </c>
      <c r="H395" s="151">
        <f t="shared" si="36"/>
        <v>3.0303030303029388E-3</v>
      </c>
      <c r="I395" s="83">
        <v>6.3993333333333329</v>
      </c>
      <c r="J395" s="173">
        <v>0.125</v>
      </c>
      <c r="K395" s="228">
        <v>0.12383212084264156</v>
      </c>
      <c r="L395" s="229">
        <f t="shared" si="37"/>
        <v>9.7761760968466671E-3</v>
      </c>
    </row>
    <row r="396" spans="1:12" ht="13.2">
      <c r="A396" s="188">
        <f t="shared" si="31"/>
        <v>46600</v>
      </c>
      <c r="B396" s="80">
        <v>1.0526899695664227E-3</v>
      </c>
      <c r="C396" s="81">
        <v>3.99304827961946E-2</v>
      </c>
      <c r="D396" s="108">
        <v>1.4877672055988445E-3</v>
      </c>
      <c r="E396" s="82">
        <v>3.615952836855385E-2</v>
      </c>
      <c r="F396" s="82">
        <f t="shared" si="35"/>
        <v>3.0211480362538623E-3</v>
      </c>
      <c r="G396" s="83">
        <v>5.5333333333333332</v>
      </c>
      <c r="H396" s="151">
        <f t="shared" si="36"/>
        <v>3.0211480362536403E-3</v>
      </c>
      <c r="I396" s="83">
        <v>6.4186666666666659</v>
      </c>
      <c r="J396" s="173">
        <v>0.1225</v>
      </c>
      <c r="K396" s="228">
        <v>0.12167563747955323</v>
      </c>
      <c r="L396" s="229">
        <f t="shared" si="37"/>
        <v>9.6145651408392485E-3</v>
      </c>
    </row>
    <row r="397" spans="1:12" ht="13.2">
      <c r="A397" s="188">
        <f t="shared" si="31"/>
        <v>46631</v>
      </c>
      <c r="B397" s="80">
        <v>1.9671528296396623E-3</v>
      </c>
      <c r="C397" s="81">
        <v>4.0206523885044199E-2</v>
      </c>
      <c r="D397" s="108">
        <v>4.2147025703076491E-3</v>
      </c>
      <c r="E397" s="82">
        <v>3.6291173987769376E-2</v>
      </c>
      <c r="F397" s="82">
        <f t="shared" si="35"/>
        <v>3.0120481927711218E-3</v>
      </c>
      <c r="G397" s="83">
        <v>5.55</v>
      </c>
      <c r="H397" s="151">
        <f t="shared" si="36"/>
        <v>3.0120481927711218E-3</v>
      </c>
      <c r="I397" s="83">
        <v>6.4379999999999997</v>
      </c>
      <c r="J397" s="173">
        <v>0.12</v>
      </c>
      <c r="K397" s="228">
        <v>0.12002702860634056</v>
      </c>
      <c r="L397" s="229">
        <f t="shared" si="37"/>
        <v>9.4908230516512759E-3</v>
      </c>
    </row>
    <row r="398" spans="1:12" ht="13.2">
      <c r="A398" s="188">
        <f t="shared" si="31"/>
        <v>46661</v>
      </c>
      <c r="B398" s="80">
        <v>3.4841497581079572E-3</v>
      </c>
      <c r="C398" s="81">
        <v>4.2258209802808144E-2</v>
      </c>
      <c r="D398" s="108">
        <v>5.6558225172460563E-3</v>
      </c>
      <c r="E398" s="82">
        <v>3.7966466771483853E-2</v>
      </c>
      <c r="F398" s="82">
        <f t="shared" si="35"/>
        <v>3.0030030030030463E-3</v>
      </c>
      <c r="G398" s="83">
        <v>5.5666666666666664</v>
      </c>
      <c r="H398" s="151">
        <f t="shared" si="36"/>
        <v>3.0030030030030463E-3</v>
      </c>
      <c r="I398" s="83">
        <v>6.4573333333333327</v>
      </c>
      <c r="J398" s="173">
        <v>0.12</v>
      </c>
      <c r="K398" s="228">
        <v>0.11883881848022204</v>
      </c>
      <c r="L398" s="229">
        <f t="shared" si="37"/>
        <v>9.401534220834229E-3</v>
      </c>
    </row>
    <row r="399" spans="1:12" ht="13.2">
      <c r="A399" s="188">
        <f t="shared" si="31"/>
        <v>46692</v>
      </c>
      <c r="B399" s="80">
        <v>2.3572882417410845E-3</v>
      </c>
      <c r="C399" s="81">
        <v>3.9605336659002122E-2</v>
      </c>
      <c r="D399" s="108">
        <v>4.7430907688057466E-3</v>
      </c>
      <c r="E399" s="82">
        <v>3.7523279620620853E-2</v>
      </c>
      <c r="F399" s="82">
        <f t="shared" si="35"/>
        <v>2.9940119760478723E-3</v>
      </c>
      <c r="G399" s="83">
        <v>5.583333333333333</v>
      </c>
      <c r="H399" s="151">
        <f t="shared" si="36"/>
        <v>2.9940119760478723E-3</v>
      </c>
      <c r="I399" s="83">
        <v>6.4766666666666657</v>
      </c>
      <c r="J399" s="173">
        <v>0.12</v>
      </c>
      <c r="K399" s="228">
        <v>0.11883881848022204</v>
      </c>
      <c r="L399" s="229">
        <f t="shared" si="37"/>
        <v>9.401534220834229E-3</v>
      </c>
    </row>
    <row r="400" spans="1:12" thickBot="1">
      <c r="A400" s="230">
        <f t="shared" si="31"/>
        <v>46722</v>
      </c>
      <c r="B400" s="231">
        <v>6.1730169183149552E-3</v>
      </c>
      <c r="C400" s="232">
        <v>4.0774146515487608E-2</v>
      </c>
      <c r="D400" s="233">
        <v>3.9616637210164729E-3</v>
      </c>
      <c r="E400" s="234">
        <v>3.7187301212161294E-2</v>
      </c>
      <c r="F400" s="234">
        <f t="shared" si="35"/>
        <v>2.9850746268655914E-3</v>
      </c>
      <c r="G400" s="235">
        <v>5.6</v>
      </c>
      <c r="H400" s="236">
        <f t="shared" si="36"/>
        <v>2.9850746268658135E-3</v>
      </c>
      <c r="I400" s="235">
        <v>6.4959999999999996</v>
      </c>
      <c r="J400" s="237">
        <v>0.12</v>
      </c>
      <c r="K400" s="237">
        <v>0.11883881848022204</v>
      </c>
      <c r="L400" s="238">
        <f t="shared" si="37"/>
        <v>9.401534220834229E-3</v>
      </c>
    </row>
    <row r="401" ht="14.4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84" activePane="bottomLeft" state="frozen"/>
      <selection pane="bottomLeft" activeCell="J295" sqref="J295:O295"/>
    </sheetView>
  </sheetViews>
  <sheetFormatPr defaultRowHeight="13.8"/>
  <cols>
    <col min="1" max="1" width="12" style="15" customWidth="1"/>
    <col min="2" max="2" width="11.77734375" style="15" customWidth="1"/>
    <col min="3" max="3" width="8.44140625" style="15" customWidth="1"/>
    <col min="4" max="4" width="11.77734375" style="15" customWidth="1"/>
    <col min="5" max="5" width="8.44140625" style="15" customWidth="1"/>
    <col min="6" max="6" width="11.77734375" style="15" customWidth="1"/>
    <col min="7" max="7" width="8.44140625" style="15" customWidth="1"/>
    <col min="8" max="8" width="11.77734375" style="15" customWidth="1"/>
    <col min="9" max="9" width="8.44140625" style="15" customWidth="1"/>
    <col min="10" max="10" width="11.77734375" style="15" customWidth="1"/>
    <col min="11" max="11" width="8" style="15" customWidth="1"/>
    <col min="12" max="12" width="11.77734375" style="15" customWidth="1"/>
    <col min="13" max="13" width="8.44140625" style="15" customWidth="1"/>
    <col min="14" max="14" width="11.77734375" style="15" customWidth="1"/>
    <col min="15" max="15" width="8.44140625" style="15" customWidth="1"/>
    <col min="16" max="16" width="11.77734375" style="15" customWidth="1"/>
    <col min="17" max="17" width="8.441406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58" t="s">
        <v>8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60"/>
    </row>
    <row r="3" spans="1:17" ht="14.25" customHeight="1">
      <c r="A3" s="267"/>
      <c r="B3" s="348" t="s">
        <v>17</v>
      </c>
      <c r="C3" s="348"/>
      <c r="D3" s="348" t="s">
        <v>25</v>
      </c>
      <c r="E3" s="348"/>
      <c r="F3" s="348" t="s">
        <v>26</v>
      </c>
      <c r="G3" s="348"/>
      <c r="H3" s="268" t="s">
        <v>18</v>
      </c>
      <c r="I3" s="268"/>
      <c r="J3" s="348" t="s">
        <v>27</v>
      </c>
      <c r="K3" s="348"/>
      <c r="L3" s="348" t="s">
        <v>28</v>
      </c>
      <c r="M3" s="348"/>
      <c r="N3" s="348" t="s">
        <v>29</v>
      </c>
      <c r="O3" s="348"/>
      <c r="P3" s="357" t="s">
        <v>68</v>
      </c>
      <c r="Q3" s="357"/>
    </row>
    <row r="4" spans="1:17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 ht="13.2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 ht="13.2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 ht="13.2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 ht="13.2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 ht="13.2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 ht="13.2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 ht="13.2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 ht="13.2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 ht="13.2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 ht="13.2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 ht="13.2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 ht="13.2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 ht="13.2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 ht="13.2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 ht="13.2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 ht="13.2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 ht="13.2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 ht="13.2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 ht="13.2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 ht="13.2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 ht="13.2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 ht="13.2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 ht="13.2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 ht="13.2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 ht="13.2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 ht="13.2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 ht="13.2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 ht="13.2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 ht="13.2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 ht="13.2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 ht="13.2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 ht="13.2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 ht="13.2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 ht="13.2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 ht="13.2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 ht="13.2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 ht="13.2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 ht="13.2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 ht="13.2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 ht="13.2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 ht="13.2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 ht="13.2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 ht="13.2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 ht="13.2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 ht="13.2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 ht="13.2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 ht="13.2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 ht="13.2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 ht="13.2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 ht="13.2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 ht="13.2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 ht="13.2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 ht="13.2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 ht="13.2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 ht="13.2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 ht="13.2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 ht="13.2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 ht="13.2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 ht="13.2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 ht="13.2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 ht="13.2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 ht="13.2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 ht="13.2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 ht="13.2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 ht="13.2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 ht="13.2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 ht="13.2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 ht="13.2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 ht="13.2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 ht="13.2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 ht="13.2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 ht="13.2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 ht="13.2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 ht="13.2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 ht="13.2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 ht="13.2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 ht="13.2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 ht="13.2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 ht="13.2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 ht="13.2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 ht="13.2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 ht="13.2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 ht="13.2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 ht="13.2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 ht="13.2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 ht="13.2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 ht="13.2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 ht="13.2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 ht="13.2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 ht="13.2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 ht="13.2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 ht="13.2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 ht="13.2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 ht="13.2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 ht="13.2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 ht="13.2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 ht="13.2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 ht="13.2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 ht="13.2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 ht="13.2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 ht="13.2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 ht="13.2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 ht="13.2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 ht="13.2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 ht="13.2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 ht="13.2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 ht="13.2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 ht="13.2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 ht="13.2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 ht="13.2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 ht="13.2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 ht="13.2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 ht="13.2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 ht="13.2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 ht="13.2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 ht="13.2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 ht="13.2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 ht="13.2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 ht="13.2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 ht="13.2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 ht="13.2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 ht="13.2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 ht="13.2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 ht="13.2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 ht="13.2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 ht="13.2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 ht="13.2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 ht="13.2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 ht="13.2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 ht="13.2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 ht="13.2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 ht="13.2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 ht="13.2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 ht="13.2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 ht="13.2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 ht="13.2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 ht="13.2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 ht="13.2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 ht="13.2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 ht="13.2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 ht="13.2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 ht="13.2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 ht="13.2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 ht="13.2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 ht="13.2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 ht="13.2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 ht="13.2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 ht="13.2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 ht="13.2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 ht="13.2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 ht="13.2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 ht="13.2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 ht="13.2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 ht="13.2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 ht="13.2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 ht="13.2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 ht="13.2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 ht="13.2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 ht="13.2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 ht="13.2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 ht="13.2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 ht="13.2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 ht="13.2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 ht="13.2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 ht="13.2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 ht="13.2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 ht="13.2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 ht="13.2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 ht="13.2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 ht="13.2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 ht="13.2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 ht="13.2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 ht="13.2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 ht="13.2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 ht="13.2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 ht="13.2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 ht="13.2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 ht="13.2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 ht="13.2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 ht="13.2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 ht="13.2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 ht="13.2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 ht="13.2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 ht="13.2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 ht="13.2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 ht="13.2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 ht="13.2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 ht="13.2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 ht="13.2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 ht="13.2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 ht="13.2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 ht="13.2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 ht="13.2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 ht="13.2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 ht="13.2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 ht="13.2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 ht="13.2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 ht="13.2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 ht="13.2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 ht="13.2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 ht="13.2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 ht="13.2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 ht="13.2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 ht="13.2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 ht="13.2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 ht="13.2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 ht="13.2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 ht="13.2">
      <c r="A263" s="130">
        <f t="shared" ref="A263:A316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 ht="13.2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 ht="13.2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 ht="13.2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 ht="13.2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 ht="13.2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 ht="13.2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 ht="13.2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 ht="13.2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 ht="13.2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 ht="13.2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 ht="13.2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 ht="13.2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 ht="13.2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 ht="13.2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 ht="13.2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 ht="13.2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 ht="13.2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 ht="13.2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 ht="13.2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 ht="13.2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 ht="13.2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 ht="13.2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-6.1019875605783369E-3</v>
      </c>
      <c r="E289" s="122">
        <v>2.550517246864259E-2</v>
      </c>
      <c r="F289" s="143">
        <v>6.6144404639523202E-4</v>
      </c>
      <c r="G289" s="122">
        <v>5.2710130275652078E-2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 ht="13.2">
      <c r="A290" s="129">
        <f t="shared" si="4"/>
        <v>45931</v>
      </c>
      <c r="B290" s="126">
        <v>8.995714126531773E-4</v>
      </c>
      <c r="C290" s="122">
        <v>4.6807071299953318E-2</v>
      </c>
      <c r="D290" s="143">
        <v>-1.5830400385044019E-3</v>
      </c>
      <c r="E290" s="122">
        <v>1.662254026414578E-2</v>
      </c>
      <c r="F290" s="143">
        <v>1.78547821184738E-3</v>
      </c>
      <c r="G290" s="122">
        <v>4.9290697174725784E-2</v>
      </c>
      <c r="H290" s="143">
        <v>-3.5989595777917716E-3</v>
      </c>
      <c r="I290" s="122">
        <v>9.032490772502566E-3</v>
      </c>
      <c r="J290" s="143">
        <v>-5.8592231106205928E-3</v>
      </c>
      <c r="K290" s="122">
        <v>-6.1584292133505247E-3</v>
      </c>
      <c r="L290" s="143">
        <v>1.6000000000000458E-3</v>
      </c>
      <c r="M290" s="122">
        <v>3.758614027942242E-2</v>
      </c>
      <c r="N290" s="143">
        <v>2.0999999999999908E-3</v>
      </c>
      <c r="O290" s="122">
        <v>6.5873855788410651E-2</v>
      </c>
      <c r="P290" s="195">
        <v>3.0063398011570541E-4</v>
      </c>
      <c r="Q290" s="162">
        <v>4.5006080780996438E-2</v>
      </c>
    </row>
    <row r="291" spans="1:17" ht="13.2">
      <c r="A291" s="130">
        <f t="shared" si="4"/>
        <v>45962</v>
      </c>
      <c r="B291" s="131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2.7051263206736564E-3</v>
      </c>
      <c r="I291" s="55">
        <v>-1.1728932610273191E-3</v>
      </c>
      <c r="J291" s="56">
        <v>2.7479985577656407E-3</v>
      </c>
      <c r="K291" s="55">
        <v>-2.0476366625666098E-2</v>
      </c>
      <c r="L291" s="56">
        <v>2.4999999999999467E-3</v>
      </c>
      <c r="M291" s="55">
        <v>3.9452488887899539E-2</v>
      </c>
      <c r="N291" s="56">
        <v>2.7999999999999137E-3</v>
      </c>
      <c r="O291" s="55">
        <v>6.4175928499221602E-2</v>
      </c>
      <c r="P291" s="193">
        <v>3.005436264891248E-4</v>
      </c>
      <c r="Q291" s="144">
        <v>4.1801685029163815E-2</v>
      </c>
    </row>
    <row r="292" spans="1:17" thickBot="1">
      <c r="A292" s="239">
        <f t="shared" si="4"/>
        <v>45992</v>
      </c>
      <c r="B292" s="240">
        <v>3.2999319685482753E-3</v>
      </c>
      <c r="C292" s="241">
        <v>4.2643475811562581E-2</v>
      </c>
      <c r="D292" s="254">
        <v>-2.2099862781026491E-3</v>
      </c>
      <c r="E292" s="241">
        <v>5.2871553164139495E-2</v>
      </c>
      <c r="F292" s="254">
        <v>5.2585079476210606E-3</v>
      </c>
      <c r="G292" s="241">
        <v>3.9081896544972405E-2</v>
      </c>
      <c r="H292" s="254">
        <v>-1.7499288351718878E-4</v>
      </c>
      <c r="I292" s="241">
        <v>-1.0608511181423363E-2</v>
      </c>
      <c r="J292" s="254">
        <v>-1.2227492673665408E-3</v>
      </c>
      <c r="K292" s="241">
        <v>-3.3357831249751113E-2</v>
      </c>
      <c r="L292" s="254">
        <v>2.3999999999999577E-3</v>
      </c>
      <c r="M292" s="241">
        <v>4.0698336857001749E-2</v>
      </c>
      <c r="N292" s="254">
        <v>2.0999999999999908E-3</v>
      </c>
      <c r="O292" s="241">
        <v>6.0999599989125519E-2</v>
      </c>
      <c r="P292" s="255">
        <v>2.1005261242181827E-3</v>
      </c>
      <c r="Q292" s="256">
        <v>3.908266827698359E-2</v>
      </c>
    </row>
    <row r="293" spans="1:17" thickTop="1">
      <c r="A293" s="129">
        <f t="shared" si="4"/>
        <v>46023</v>
      </c>
      <c r="B293" s="126">
        <v>3.2998842406553042E-3</v>
      </c>
      <c r="C293" s="122">
        <v>4.441313524169499E-2</v>
      </c>
      <c r="D293" s="143">
        <v>5.312591291502855E-3</v>
      </c>
      <c r="E293" s="122">
        <v>7.4819943210781226E-2</v>
      </c>
      <c r="F293" s="143">
        <v>2.5898729635653872E-3</v>
      </c>
      <c r="G293" s="122">
        <v>3.4062904737990118E-2</v>
      </c>
      <c r="H293" s="143">
        <v>4.0718106702506418E-3</v>
      </c>
      <c r="I293" s="122">
        <v>-9.254908108304094E-3</v>
      </c>
      <c r="J293" s="143">
        <v>3.457672082547214E-3</v>
      </c>
      <c r="K293" s="122">
        <v>-3.2331181217641558E-2</v>
      </c>
      <c r="L293" s="143">
        <v>5.1000000000001044E-3</v>
      </c>
      <c r="M293" s="122">
        <v>4.4543537422580881E-2</v>
      </c>
      <c r="N293" s="143">
        <v>6.2999999999999723E-3</v>
      </c>
      <c r="O293" s="122">
        <v>6.0051526478412498E-2</v>
      </c>
      <c r="P293" s="195">
        <v>3.9003476368093537E-3</v>
      </c>
      <c r="Q293" s="162">
        <v>4.313545190664736E-2</v>
      </c>
    </row>
    <row r="294" spans="1:17" s="161" customFormat="1" ht="13.2">
      <c r="A294" s="129">
        <f t="shared" si="4"/>
        <v>46054</v>
      </c>
      <c r="B294" s="126">
        <v>6.9994560915058734E-3</v>
      </c>
      <c r="C294" s="122">
        <v>3.8123366592505592E-2</v>
      </c>
      <c r="D294" s="143">
        <v>1.7471893735794275E-3</v>
      </c>
      <c r="E294" s="122">
        <v>4.3736860946925749E-2</v>
      </c>
      <c r="F294" s="143">
        <v>8.8592045059849855E-3</v>
      </c>
      <c r="G294" s="122">
        <v>3.6167482313915755E-2</v>
      </c>
      <c r="H294" s="143">
        <v>-7.3220186817190003E-3</v>
      </c>
      <c r="I294" s="122">
        <v>-2.6767435644048154E-2</v>
      </c>
      <c r="J294" s="143">
        <v>-1.1781332054534799E-2</v>
      </c>
      <c r="K294" s="122">
        <v>-5.4883287476685361E-2</v>
      </c>
      <c r="L294" s="143">
        <v>2.9999999999998916E-3</v>
      </c>
      <c r="M294" s="122">
        <v>3.8229281572538465E-2</v>
      </c>
      <c r="N294" s="143">
        <v>3.4000000000000696E-3</v>
      </c>
      <c r="O294" s="122">
        <v>5.8258582895670985E-2</v>
      </c>
      <c r="P294" s="195">
        <v>5.5995210935906314E-3</v>
      </c>
      <c r="Q294" s="162">
        <v>3.4052581948749383E-2</v>
      </c>
    </row>
    <row r="295" spans="1:17" ht="13.2">
      <c r="A295" s="121">
        <f t="shared" si="4"/>
        <v>46082</v>
      </c>
      <c r="B295" s="117">
        <v>6.6941097983745923E-3</v>
      </c>
      <c r="C295" s="203">
        <v>3.9252599587599191E-2</v>
      </c>
      <c r="D295" s="119">
        <v>7.8796542001258185E-3</v>
      </c>
      <c r="E295" s="118">
        <v>5.0039630269542945E-2</v>
      </c>
      <c r="F295" s="119">
        <v>6.2760539701891549E-3</v>
      </c>
      <c r="G295" s="118">
        <v>3.5509592482450669E-2</v>
      </c>
      <c r="H295" s="143">
        <v>8.2654296314772502E-3</v>
      </c>
      <c r="I295" s="122">
        <v>-1.5376651826050858E-2</v>
      </c>
      <c r="J295" s="143">
        <v>1.0204764118696197E-2</v>
      </c>
      <c r="K295" s="122">
        <v>-3.8219137352911603E-2</v>
      </c>
      <c r="L295" s="143">
        <v>3.9874072766532542E-3</v>
      </c>
      <c r="M295" s="122">
        <v>3.4096353734836438E-2</v>
      </c>
      <c r="N295" s="143">
        <v>3.3974600488562157E-3</v>
      </c>
      <c r="O295" s="122">
        <v>5.7834204176547166E-2</v>
      </c>
      <c r="P295" s="196">
        <v>7.0716361319393961E-3</v>
      </c>
      <c r="Q295" s="120">
        <v>3.5705539633202887E-2</v>
      </c>
    </row>
    <row r="296" spans="1:17" ht="13.2">
      <c r="A296" s="121">
        <f t="shared" si="4"/>
        <v>46113</v>
      </c>
      <c r="B296" s="117">
        <v>3.0996921556805113E-3</v>
      </c>
      <c r="C296" s="118">
        <v>3.8009823350108718E-2</v>
      </c>
      <c r="D296" s="119">
        <v>8.3819133135845103E-3</v>
      </c>
      <c r="E296" s="118">
        <v>5.5173726634484943E-2</v>
      </c>
      <c r="F296" s="119">
        <v>1.2396804379315451E-3</v>
      </c>
      <c r="G296" s="118">
        <v>3.2060530281170951E-2</v>
      </c>
      <c r="H296" s="119">
        <v>1.2056225152109024E-2</v>
      </c>
      <c r="I296" s="118">
        <v>-5.8658489593979013E-3</v>
      </c>
      <c r="J296" s="119">
        <v>1.5848917067264878E-2</v>
      </c>
      <c r="K296" s="118">
        <v>-2.4258712605550792E-2</v>
      </c>
      <c r="L296" s="119">
        <v>2.9481279510363834E-3</v>
      </c>
      <c r="M296" s="118">
        <v>3.2395980588639128E-2</v>
      </c>
      <c r="N296" s="119">
        <v>3.7779189531088608E-3</v>
      </c>
      <c r="O296" s="118">
        <v>5.5602560956111491E-2</v>
      </c>
      <c r="P296" s="196">
        <v>3.0478378020231123E-3</v>
      </c>
      <c r="Q296" s="120">
        <v>3.3899916572593281E-2</v>
      </c>
    </row>
    <row r="297" spans="1:17" ht="13.2">
      <c r="A297" s="121">
        <f t="shared" si="4"/>
        <v>46143</v>
      </c>
      <c r="B297" s="117">
        <v>3.8527125214480318E-3</v>
      </c>
      <c r="C297" s="118">
        <v>3.9306637278526679E-2</v>
      </c>
      <c r="D297" s="119">
        <v>6.0459188252823814E-3</v>
      </c>
      <c r="E297" s="118">
        <v>5.414245758041436E-2</v>
      </c>
      <c r="F297" s="119">
        <v>3.0768730094627994E-3</v>
      </c>
      <c r="G297" s="118">
        <v>3.4135621343646783E-2</v>
      </c>
      <c r="H297" s="119">
        <v>4.2090945025996529E-3</v>
      </c>
      <c r="I297" s="118">
        <v>3.2336464436784063E-3</v>
      </c>
      <c r="J297" s="119">
        <v>3.6035995657337505E-3</v>
      </c>
      <c r="K297" s="118">
        <v>-1.2671209508003933E-2</v>
      </c>
      <c r="L297" s="119">
        <v>3.3140059051386395E-3</v>
      </c>
      <c r="M297" s="118">
        <v>3.1998950846618968E-2</v>
      </c>
      <c r="N297" s="119">
        <v>1.001943291191365E-2</v>
      </c>
      <c r="O297" s="118">
        <v>6.3414223017410398E-2</v>
      </c>
      <c r="P297" s="196">
        <v>3.9724274420003258E-3</v>
      </c>
      <c r="Q297" s="120">
        <v>3.438617186947468E-2</v>
      </c>
    </row>
    <row r="298" spans="1:17" ht="13.2">
      <c r="A298" s="121">
        <f t="shared" si="4"/>
        <v>46174</v>
      </c>
      <c r="B298" s="117">
        <v>2.7327088900084284E-3</v>
      </c>
      <c r="C298" s="118">
        <v>3.9651468555183422E-2</v>
      </c>
      <c r="D298" s="119">
        <v>3.5481177222100868E-3</v>
      </c>
      <c r="E298" s="118">
        <v>5.1571112324341417E-2</v>
      </c>
      <c r="F298" s="119">
        <v>2.4421500948987873E-3</v>
      </c>
      <c r="G298" s="118">
        <v>3.5476755557857453E-2</v>
      </c>
      <c r="H298" s="119">
        <v>3.665804932642569E-3</v>
      </c>
      <c r="I298" s="118">
        <v>2.4013205822972727E-2</v>
      </c>
      <c r="J298" s="119">
        <v>3.2646462150236477E-3</v>
      </c>
      <c r="K298" s="118">
        <v>1.6297106988731658E-2</v>
      </c>
      <c r="L298" s="119">
        <v>2.561017589489234E-3</v>
      </c>
      <c r="M298" s="118">
        <v>3.2370702765986303E-2</v>
      </c>
      <c r="N298" s="119">
        <v>8.4510028621285205E-3</v>
      </c>
      <c r="O298" s="118">
        <v>6.2203981437954248E-2</v>
      </c>
      <c r="P298" s="196">
        <v>2.4898760093350347E-3</v>
      </c>
      <c r="Q298" s="120">
        <v>3.4479591143937061E-2</v>
      </c>
    </row>
    <row r="299" spans="1:17" ht="13.2">
      <c r="A299" s="121">
        <f t="shared" si="4"/>
        <v>46204</v>
      </c>
      <c r="B299" s="117">
        <v>1.3152806677418916E-4</v>
      </c>
      <c r="C299" s="118">
        <v>3.7092299760774106E-2</v>
      </c>
      <c r="D299" s="119">
        <v>-4.2618902203221953E-3</v>
      </c>
      <c r="E299" s="118">
        <v>4.0098321258304148E-2</v>
      </c>
      <c r="F299" s="119">
        <v>1.6947481930775776E-3</v>
      </c>
      <c r="G299" s="118">
        <v>3.6033760538756621E-2</v>
      </c>
      <c r="H299" s="119">
        <v>2.2741271398314389E-3</v>
      </c>
      <c r="I299" s="118">
        <v>3.4290037815312147E-2</v>
      </c>
      <c r="J299" s="119">
        <v>2.3590871744207931E-3</v>
      </c>
      <c r="K299" s="118">
        <v>3.2015876059025672E-2</v>
      </c>
      <c r="L299" s="119">
        <v>5.6820029744608647E-4</v>
      </c>
      <c r="M299" s="118">
        <v>3.0175821388623403E-2</v>
      </c>
      <c r="N299" s="119">
        <v>4.8857199567851062E-3</v>
      </c>
      <c r="O299" s="118">
        <v>5.7767924515154334E-2</v>
      </c>
      <c r="P299" s="196">
        <v>-6.7947633993892254E-4</v>
      </c>
      <c r="Q299" s="120">
        <v>3.161092852037739E-2</v>
      </c>
    </row>
    <row r="300" spans="1:17" ht="13.2">
      <c r="A300" s="121">
        <f t="shared" si="4"/>
        <v>46235</v>
      </c>
      <c r="B300" s="117">
        <v>4.1531100981859748E-3</v>
      </c>
      <c r="C300" s="118">
        <v>4.2546945552307536E-2</v>
      </c>
      <c r="D300" s="119">
        <v>1.6073260426459735E-2</v>
      </c>
      <c r="E300" s="118">
        <v>6.3304266906597961E-2</v>
      </c>
      <c r="F300" s="119">
        <v>-6.4620450316410505E-5</v>
      </c>
      <c r="G300" s="118">
        <v>3.5281577490831051E-2</v>
      </c>
      <c r="H300" s="119">
        <v>2.741188327691102E-3</v>
      </c>
      <c r="I300" s="118">
        <v>3.3442012760329654E-2</v>
      </c>
      <c r="J300" s="119">
        <v>2.5959687180263646E-3</v>
      </c>
      <c r="K300" s="118">
        <v>3.0318895863969075E-2</v>
      </c>
      <c r="L300" s="119">
        <v>3.1522053461581212E-3</v>
      </c>
      <c r="M300" s="118">
        <v>3.4147050055326256E-2</v>
      </c>
      <c r="N300" s="119">
        <v>2.9508320118751818E-3</v>
      </c>
      <c r="O300" s="118">
        <v>5.3514617644437434E-2</v>
      </c>
      <c r="P300" s="196">
        <v>4.8123666361465922E-3</v>
      </c>
      <c r="Q300" s="120">
        <v>3.8757130590482802E-2</v>
      </c>
    </row>
    <row r="301" spans="1:17" ht="13.2">
      <c r="A301" s="121">
        <f t="shared" si="4"/>
        <v>46266</v>
      </c>
      <c r="B301" s="117">
        <v>1.7012593772263163E-3</v>
      </c>
      <c r="C301" s="118">
        <v>3.9332469092519862E-2</v>
      </c>
      <c r="D301" s="119">
        <v>1.0719978349158499E-3</v>
      </c>
      <c r="E301" s="118">
        <v>7.0979228709803444E-2</v>
      </c>
      <c r="F301" s="119">
        <v>1.9269888595956353E-3</v>
      </c>
      <c r="G301" s="118">
        <v>3.6590906673433787E-2</v>
      </c>
      <c r="H301" s="119">
        <v>4.087131797088972E-3</v>
      </c>
      <c r="I301" s="118">
        <v>3.3342130421597727E-2</v>
      </c>
      <c r="J301" s="119">
        <v>4.6283736906604922E-3</v>
      </c>
      <c r="K301" s="118">
        <v>2.9986241966419414E-2</v>
      </c>
      <c r="L301" s="119">
        <v>2.8809919296353126E-3</v>
      </c>
      <c r="M301" s="118">
        <v>3.4540069187622757E-2</v>
      </c>
      <c r="N301" s="119">
        <v>2.6972752834086844E-3</v>
      </c>
      <c r="O301" s="118">
        <v>5.4142537255083667E-2</v>
      </c>
      <c r="P301" s="196">
        <v>1.4712704959003453E-3</v>
      </c>
      <c r="Q301" s="120">
        <v>3.4904002405071965E-2</v>
      </c>
    </row>
    <row r="302" spans="1:17" ht="13.2">
      <c r="A302" s="121">
        <f t="shared" si="4"/>
        <v>46296</v>
      </c>
      <c r="B302" s="117">
        <v>1.5087906010451402E-3</v>
      </c>
      <c r="C302" s="118">
        <v>3.9965081295956439E-2</v>
      </c>
      <c r="D302" s="119">
        <v>-4.0227090395529297E-3</v>
      </c>
      <c r="E302" s="118">
        <v>6.8362251104424177E-2</v>
      </c>
      <c r="F302" s="119">
        <v>3.4962113382794868E-3</v>
      </c>
      <c r="G302" s="118">
        <v>3.8361076476423728E-2</v>
      </c>
      <c r="H302" s="119">
        <v>4.0326795773744095E-3</v>
      </c>
      <c r="I302" s="118">
        <v>4.1256708932943642E-2</v>
      </c>
      <c r="J302" s="119">
        <v>4.9425113844483448E-3</v>
      </c>
      <c r="K302" s="118">
        <v>4.1177451680305843E-2</v>
      </c>
      <c r="L302" s="119">
        <v>1.5048753172854923E-3</v>
      </c>
      <c r="M302" s="118">
        <v>3.4441816096731248E-2</v>
      </c>
      <c r="N302" s="119">
        <v>2.6162669279010675E-3</v>
      </c>
      <c r="O302" s="118">
        <v>5.4685615719586744E-2</v>
      </c>
      <c r="P302" s="196">
        <v>1.1722159231968288E-3</v>
      </c>
      <c r="Q302" s="120">
        <v>3.580573495494499E-2</v>
      </c>
    </row>
    <row r="303" spans="1:17" ht="13.2">
      <c r="A303" s="121">
        <f t="shared" si="4"/>
        <v>46327</v>
      </c>
      <c r="B303" s="117">
        <v>4.9151115201597761E-3</v>
      </c>
      <c r="C303" s="118">
        <v>4.3198616603468798E-2</v>
      </c>
      <c r="D303" s="119">
        <v>9.881915820847631E-3</v>
      </c>
      <c r="E303" s="118">
        <v>5.0373204443438402E-2</v>
      </c>
      <c r="F303" s="119">
        <v>3.1451226495575746E-3</v>
      </c>
      <c r="G303" s="118">
        <v>4.0646599472936806E-2</v>
      </c>
      <c r="H303" s="119">
        <v>5.1722755750589489E-3</v>
      </c>
      <c r="I303" s="118">
        <v>4.3818714098404543E-2</v>
      </c>
      <c r="J303" s="119">
        <v>6.4205883779058226E-3</v>
      </c>
      <c r="K303" s="118">
        <v>4.4990790341166154E-2</v>
      </c>
      <c r="L303" s="119">
        <v>2.3347659503643037E-3</v>
      </c>
      <c r="M303" s="118">
        <v>3.4271317333253837E-2</v>
      </c>
      <c r="N303" s="119">
        <v>2.0312238393052073E-3</v>
      </c>
      <c r="O303" s="118">
        <v>5.3877062510180096E-2</v>
      </c>
      <c r="P303" s="196">
        <v>4.6335234462677732E-3</v>
      </c>
      <c r="Q303" s="120">
        <v>4.0292511829522537E-2</v>
      </c>
    </row>
    <row r="304" spans="1:17" thickBot="1">
      <c r="A304" s="248">
        <f t="shared" si="4"/>
        <v>46357</v>
      </c>
      <c r="B304" s="249">
        <v>5.0430648115671328E-3</v>
      </c>
      <c r="C304" s="250">
        <v>4.5011069402927761E-2</v>
      </c>
      <c r="D304" s="251">
        <v>1.2505323270897151E-3</v>
      </c>
      <c r="E304" s="250">
        <v>5.4016091189531767E-2</v>
      </c>
      <c r="F304" s="251">
        <v>6.4044968363416999E-3</v>
      </c>
      <c r="G304" s="250">
        <v>4.1832930581455097E-2</v>
      </c>
      <c r="H304" s="251">
        <v>4.2868792742123407E-3</v>
      </c>
      <c r="I304" s="250">
        <v>4.8476914908548885E-2</v>
      </c>
      <c r="J304" s="251">
        <v>4.5037964213718862E-3</v>
      </c>
      <c r="K304" s="250">
        <v>5.0982303965260156E-2</v>
      </c>
      <c r="L304" s="251">
        <v>4.5024048045407827E-3</v>
      </c>
      <c r="M304" s="250">
        <v>3.6440568118130345E-2</v>
      </c>
      <c r="N304" s="251">
        <v>2.4175380879649655E-3</v>
      </c>
      <c r="O304" s="250">
        <v>5.4211007333430761E-2</v>
      </c>
      <c r="P304" s="252">
        <v>5.1414372359144256E-3</v>
      </c>
      <c r="Q304" s="253">
        <v>4.3449317934466825E-2</v>
      </c>
    </row>
    <row r="305" spans="1:17" thickTop="1">
      <c r="A305" s="121">
        <f t="shared" si="4"/>
        <v>46388</v>
      </c>
      <c r="B305" s="117">
        <v>3.7019228283516892E-3</v>
      </c>
      <c r="C305" s="118">
        <v>4.5429822341175985E-2</v>
      </c>
      <c r="D305" s="119">
        <v>4.2855461957824748E-3</v>
      </c>
      <c r="E305" s="118">
        <v>5.2939289738277884E-2</v>
      </c>
      <c r="F305" s="119">
        <v>3.4944140019650405E-3</v>
      </c>
      <c r="G305" s="118">
        <v>4.2772876880814215E-2</v>
      </c>
      <c r="H305" s="119">
        <v>1.8592740590850365E-3</v>
      </c>
      <c r="I305" s="118">
        <v>4.6166528803147866E-2</v>
      </c>
      <c r="J305" s="119">
        <v>1.2600206040029871E-3</v>
      </c>
      <c r="K305" s="118">
        <v>4.8680569793015716E-2</v>
      </c>
      <c r="L305" s="119">
        <v>3.2552251242283781E-3</v>
      </c>
      <c r="M305" s="118">
        <v>3.4538270316623043E-2</v>
      </c>
      <c r="N305" s="119">
        <v>3.3228366557731537E-3</v>
      </c>
      <c r="O305" s="118">
        <v>5.1092098093528771E-2</v>
      </c>
      <c r="P305" s="196">
        <v>3.6531275632651905E-3</v>
      </c>
      <c r="Q305" s="120">
        <v>4.3192358548282073E-2</v>
      </c>
    </row>
    <row r="306" spans="1:17" ht="13.2">
      <c r="A306" s="121">
        <f t="shared" si="4"/>
        <v>46419</v>
      </c>
      <c r="B306" s="117">
        <v>5.4345306471470511E-3</v>
      </c>
      <c r="C306" s="118">
        <v>4.3805174264777591E-2</v>
      </c>
      <c r="D306" s="119">
        <v>3.2631467496107014E-3</v>
      </c>
      <c r="E306" s="118">
        <v>5.4532716802236036E-2</v>
      </c>
      <c r="F306" s="119">
        <v>6.2118070475458698E-3</v>
      </c>
      <c r="G306" s="118">
        <v>4.0036484873234413E-2</v>
      </c>
      <c r="H306" s="119">
        <v>1.586474356514822E-3</v>
      </c>
      <c r="I306" s="118">
        <v>5.5555038888059238E-2</v>
      </c>
      <c r="J306" s="119">
        <v>4.358804741602107E-4</v>
      </c>
      <c r="K306" s="118">
        <v>6.1645264562960378E-2</v>
      </c>
      <c r="L306" s="119">
        <v>4.753337241334199E-3</v>
      </c>
      <c r="M306" s="118">
        <v>3.6346739386345694E-2</v>
      </c>
      <c r="N306" s="119">
        <v>3.475894934102941E-3</v>
      </c>
      <c r="O306" s="118">
        <v>5.1171600351372915E-2</v>
      </c>
      <c r="P306" s="196">
        <v>4.3675447159392533E-3</v>
      </c>
      <c r="Q306" s="120">
        <v>4.191432657221239E-2</v>
      </c>
    </row>
    <row r="307" spans="1:17" ht="13.2">
      <c r="A307" s="121">
        <f t="shared" si="4"/>
        <v>46447</v>
      </c>
      <c r="B307" s="117">
        <v>2.7499692597754422E-3</v>
      </c>
      <c r="C307" s="203">
        <v>3.9715635782187508E-2</v>
      </c>
      <c r="D307" s="119">
        <v>1.2811174873834652E-3</v>
      </c>
      <c r="E307" s="118">
        <v>4.7628744867084905E-2</v>
      </c>
      <c r="F307" s="119">
        <v>3.2730222147068222E-3</v>
      </c>
      <c r="G307" s="118">
        <v>3.6932701792427025E-2</v>
      </c>
      <c r="H307" s="119">
        <v>3.1320832754340167E-3</v>
      </c>
      <c r="I307" s="118">
        <v>5.0180928605948694E-2</v>
      </c>
      <c r="J307" s="119">
        <v>2.9325934899435691E-3</v>
      </c>
      <c r="K307" s="118">
        <v>5.4002788715160843E-2</v>
      </c>
      <c r="L307" s="119">
        <v>3.5623629374808008E-3</v>
      </c>
      <c r="M307" s="118">
        <v>3.5907995521827551E-2</v>
      </c>
      <c r="N307" s="119">
        <v>3.6747077990717525E-3</v>
      </c>
      <c r="O307" s="118">
        <v>5.1462048526589088E-2</v>
      </c>
      <c r="P307" s="196">
        <v>2.9798193523760119E-3</v>
      </c>
      <c r="Q307" s="120">
        <v>3.7680941010177715E-2</v>
      </c>
    </row>
    <row r="308" spans="1:17" ht="13.2">
      <c r="A308" s="121">
        <f t="shared" si="4"/>
        <v>46478</v>
      </c>
      <c r="B308" s="117">
        <v>5.3124157760482404E-3</v>
      </c>
      <c r="C308" s="118">
        <v>4.2009130001906536E-2</v>
      </c>
      <c r="D308" s="119">
        <v>6.0595955258861967E-3</v>
      </c>
      <c r="E308" s="118">
        <v>4.5216041072037694E-2</v>
      </c>
      <c r="F308" s="119">
        <v>5.0477782062816612E-3</v>
      </c>
      <c r="G308" s="118">
        <v>4.0876553783888214E-2</v>
      </c>
      <c r="H308" s="119">
        <v>3.3950105080637893E-3</v>
      </c>
      <c r="I308" s="118">
        <v>4.1193441338261083E-2</v>
      </c>
      <c r="J308" s="119">
        <v>3.0694411922715936E-3</v>
      </c>
      <c r="K308" s="118">
        <v>4.0743333510495638E-2</v>
      </c>
      <c r="L308" s="119">
        <v>4.3657283149833859E-3</v>
      </c>
      <c r="M308" s="118">
        <v>3.7372182462848569E-2</v>
      </c>
      <c r="N308" s="119">
        <v>3.7793496771616475E-3</v>
      </c>
      <c r="O308" s="118">
        <v>5.1463547216702654E-2</v>
      </c>
      <c r="P308" s="196">
        <v>5.371026504575882E-3</v>
      </c>
      <c r="Q308" s="120">
        <v>4.0084344465282973E-2</v>
      </c>
    </row>
    <row r="309" spans="1:17" ht="13.2">
      <c r="A309" s="121">
        <f t="shared" si="4"/>
        <v>46508</v>
      </c>
      <c r="B309" s="117">
        <v>1.8601294467130991E-3</v>
      </c>
      <c r="C309" s="118">
        <v>3.9940808892382496E-2</v>
      </c>
      <c r="D309" s="119">
        <v>4.4318803418070818E-3</v>
      </c>
      <c r="E309" s="118">
        <v>4.3539160442368274E-2</v>
      </c>
      <c r="F309" s="119">
        <v>9.4508018259231719E-4</v>
      </c>
      <c r="G309" s="118">
        <v>3.8664427045927541E-2</v>
      </c>
      <c r="H309" s="119">
        <v>2.8819035264520121E-3</v>
      </c>
      <c r="I309" s="118">
        <v>3.9817370809390962E-2</v>
      </c>
      <c r="J309" s="119">
        <v>1.8267484921541399E-3</v>
      </c>
      <c r="K309" s="118">
        <v>3.890072761483232E-2</v>
      </c>
      <c r="L309" s="119">
        <v>2.8679097425790001E-3</v>
      </c>
      <c r="M309" s="118">
        <v>3.6910943262539408E-2</v>
      </c>
      <c r="N309" s="119">
        <v>1.0013841917399624E-2</v>
      </c>
      <c r="O309" s="118">
        <v>5.1457726806983128E-2</v>
      </c>
      <c r="P309" s="196">
        <v>1.653757067071826E-3</v>
      </c>
      <c r="Q309" s="120">
        <v>3.768227375993205E-2</v>
      </c>
    </row>
    <row r="310" spans="1:17" ht="13.2">
      <c r="A310" s="121">
        <f t="shared" si="4"/>
        <v>46539</v>
      </c>
      <c r="B310" s="117">
        <v>3.9543136006574553E-3</v>
      </c>
      <c r="C310" s="118">
        <v>4.1207743320347046E-2</v>
      </c>
      <c r="D310" s="119">
        <v>4.7919170917123388E-3</v>
      </c>
      <c r="E310" s="118">
        <v>4.4832524783238181E-2</v>
      </c>
      <c r="F310" s="119">
        <v>3.6546459011599364E-3</v>
      </c>
      <c r="G310" s="118">
        <v>3.9920735214719505E-2</v>
      </c>
      <c r="H310" s="119">
        <v>2.9759410307901302E-3</v>
      </c>
      <c r="I310" s="118">
        <v>3.9102658337256235E-2</v>
      </c>
      <c r="J310" s="119">
        <v>2.1151020138692189E-3</v>
      </c>
      <c r="K310" s="118">
        <v>3.7710351464820047E-2</v>
      </c>
      <c r="L310" s="119">
        <v>3.1269723094351498E-3</v>
      </c>
      <c r="M310" s="118">
        <v>3.7496288824761637E-2</v>
      </c>
      <c r="N310" s="119">
        <v>8.4463746951142227E-3</v>
      </c>
      <c r="O310" s="118">
        <v>5.1452901265678364E-2</v>
      </c>
      <c r="P310" s="196">
        <v>3.9895667049585359E-3</v>
      </c>
      <c r="Q310" s="120">
        <v>3.923461108344295E-2</v>
      </c>
    </row>
    <row r="311" spans="1:17" ht="13.2">
      <c r="A311" s="121">
        <f t="shared" si="4"/>
        <v>46569</v>
      </c>
      <c r="B311" s="117">
        <v>1.9984234939820489E-3</v>
      </c>
      <c r="C311" s="118">
        <v>4.3151313661075719E-2</v>
      </c>
      <c r="D311" s="119">
        <v>5.2617114346076299E-3</v>
      </c>
      <c r="E311" s="118">
        <v>5.4825683289898119E-2</v>
      </c>
      <c r="F311" s="119">
        <v>8.3040616339613571E-4</v>
      </c>
      <c r="G311" s="118">
        <v>3.9023408758127154E-2</v>
      </c>
      <c r="H311" s="119">
        <v>6.8616178797409333E-4</v>
      </c>
      <c r="I311" s="118">
        <v>3.7456343248617907E-2</v>
      </c>
      <c r="J311" s="119">
        <v>-4.5981018442653454E-4</v>
      </c>
      <c r="K311" s="118">
        <v>3.4792037053924973E-2</v>
      </c>
      <c r="L311" s="119">
        <v>2.5371157224096663E-3</v>
      </c>
      <c r="M311" s="118">
        <v>3.9537871243433553E-2</v>
      </c>
      <c r="N311" s="119">
        <v>4.8850997156117959E-3</v>
      </c>
      <c r="O311" s="118">
        <v>5.1452252282049526E-2</v>
      </c>
      <c r="P311" s="196">
        <v>1.5998870667952581E-3</v>
      </c>
      <c r="Q311" s="120">
        <v>4.1605015060376616E-2</v>
      </c>
    </row>
    <row r="312" spans="1:17" ht="13.2">
      <c r="A312" s="121">
        <f t="shared" si="4"/>
        <v>46600</v>
      </c>
      <c r="B312" s="117">
        <v>1.0526899695664227E-3</v>
      </c>
      <c r="C312" s="118">
        <v>3.99304827961946E-2</v>
      </c>
      <c r="D312" s="119">
        <v>1.9628140269682959E-3</v>
      </c>
      <c r="E312" s="118">
        <v>4.0177072953845983E-2</v>
      </c>
      <c r="F312" s="119">
        <v>7.2511908632177935E-4</v>
      </c>
      <c r="G312" s="118">
        <v>3.984401965176132E-2</v>
      </c>
      <c r="H312" s="119">
        <v>1.4877672055988445E-3</v>
      </c>
      <c r="I312" s="118">
        <v>3.615952836855385E-2</v>
      </c>
      <c r="J312" s="119">
        <v>1.3433775089892741E-3</v>
      </c>
      <c r="K312" s="118">
        <v>3.3499221753208408E-2</v>
      </c>
      <c r="L312" s="119">
        <v>1.209636844303974E-3</v>
      </c>
      <c r="M312" s="118">
        <v>3.7524843196044655E-2</v>
      </c>
      <c r="N312" s="119">
        <v>2.9517604548696674E-3</v>
      </c>
      <c r="O312" s="118">
        <v>5.1453225623360632E-2</v>
      </c>
      <c r="P312" s="196">
        <v>3.7584270982593537E-4</v>
      </c>
      <c r="Q312" s="120">
        <v>3.7006041436513648E-2</v>
      </c>
    </row>
    <row r="313" spans="1:17" ht="13.2">
      <c r="A313" s="121">
        <f t="shared" si="4"/>
        <v>46631</v>
      </c>
      <c r="B313" s="117">
        <v>1.9671528296396623E-3</v>
      </c>
      <c r="C313" s="118">
        <v>4.0206523885044199E-2</v>
      </c>
      <c r="D313" s="119">
        <v>1.458033800028069E-3</v>
      </c>
      <c r="E313" s="118">
        <v>4.0578188718859876E-2</v>
      </c>
      <c r="F313" s="119">
        <v>2.1497691328746793E-3</v>
      </c>
      <c r="G313" s="118">
        <v>4.0075230845233012E-2</v>
      </c>
      <c r="H313" s="119">
        <v>4.2147025703076491E-3</v>
      </c>
      <c r="I313" s="118">
        <v>3.6291173987769376E-2</v>
      </c>
      <c r="J313" s="119">
        <v>5.2265051307542887E-3</v>
      </c>
      <c r="K313" s="118">
        <v>3.4114542198093067E-2</v>
      </c>
      <c r="L313" s="119">
        <v>1.4033157534898422E-3</v>
      </c>
      <c r="M313" s="118">
        <v>3.599612168742361E-2</v>
      </c>
      <c r="N313" s="119">
        <v>2.6989877500276371E-3</v>
      </c>
      <c r="O313" s="118">
        <v>5.1455021358319364E-2</v>
      </c>
      <c r="P313" s="196">
        <v>1.6090899990484075E-3</v>
      </c>
      <c r="Q313" s="120">
        <v>3.714875112934557E-2</v>
      </c>
    </row>
    <row r="314" spans="1:17" ht="13.2">
      <c r="A314" s="121">
        <f t="shared" si="4"/>
        <v>46661</v>
      </c>
      <c r="B314" s="117">
        <v>3.4841497581079572E-3</v>
      </c>
      <c r="C314" s="118">
        <v>4.2258209802808144E-2</v>
      </c>
      <c r="D314" s="119">
        <v>2.7650500374520881E-3</v>
      </c>
      <c r="E314" s="118">
        <v>4.7669910698784346E-2</v>
      </c>
      <c r="F314" s="119">
        <v>3.7434549439396836E-3</v>
      </c>
      <c r="G314" s="118">
        <v>4.0331486870244904E-2</v>
      </c>
      <c r="H314" s="119">
        <v>5.6558225172460563E-3</v>
      </c>
      <c r="I314" s="118">
        <v>3.7966466771483853E-2</v>
      </c>
      <c r="J314" s="119">
        <v>6.9180597240907638E-3</v>
      </c>
      <c r="K314" s="118">
        <v>3.6147437855005071E-2</v>
      </c>
      <c r="L314" s="119">
        <v>2.7587391173107267E-3</v>
      </c>
      <c r="M314" s="118">
        <v>3.7293167828650775E-2</v>
      </c>
      <c r="N314" s="119">
        <v>2.6178919099562048E-3</v>
      </c>
      <c r="O314" s="118">
        <v>5.1456725495383271E-2</v>
      </c>
      <c r="P314" s="196">
        <v>3.5918095390861104E-3</v>
      </c>
      <c r="Q314" s="120">
        <v>3.9655291419864902E-2</v>
      </c>
    </row>
    <row r="315" spans="1:17" ht="13.2">
      <c r="A315" s="121">
        <f t="shared" si="4"/>
        <v>46692</v>
      </c>
      <c r="B315" s="117">
        <v>2.3572882417410845E-3</v>
      </c>
      <c r="C315" s="118">
        <v>3.9605336659002122E-2</v>
      </c>
      <c r="D315" s="119">
        <v>2.2577578882729821E-3</v>
      </c>
      <c r="E315" s="118">
        <v>3.9760470262987013E-2</v>
      </c>
      <c r="F315" s="119">
        <v>2.3941215539744487E-3</v>
      </c>
      <c r="G315" s="118">
        <v>3.9552646332850383E-2</v>
      </c>
      <c r="H315" s="119">
        <v>4.7430907688057466E-3</v>
      </c>
      <c r="I315" s="118">
        <v>3.7523279620620853E-2</v>
      </c>
      <c r="J315" s="119">
        <v>5.7520128560275552E-3</v>
      </c>
      <c r="K315" s="118">
        <v>3.5459114482046861E-2</v>
      </c>
      <c r="L315" s="119">
        <v>2.5663505140864906E-3</v>
      </c>
      <c r="M315" s="118">
        <v>3.7532829360789499E-2</v>
      </c>
      <c r="N315" s="119">
        <v>2.0322356264579344E-3</v>
      </c>
      <c r="O315" s="118">
        <v>5.1457787189251869E-2</v>
      </c>
      <c r="P315" s="196">
        <v>1.9831170715274293E-3</v>
      </c>
      <c r="Q315" s="120">
        <v>3.6912491236909428E-2</v>
      </c>
    </row>
    <row r="316" spans="1:17" thickBot="1">
      <c r="A316" s="248">
        <f t="shared" si="4"/>
        <v>46722</v>
      </c>
      <c r="B316" s="249">
        <v>6.1730169183149552E-3</v>
      </c>
      <c r="C316" s="250">
        <v>4.0774146515487608E-2</v>
      </c>
      <c r="D316" s="251">
        <v>2.2929581342101546E-3</v>
      </c>
      <c r="E316" s="250">
        <v>4.0842989684880981E-2</v>
      </c>
      <c r="F316" s="251">
        <v>7.565845690927997E-3</v>
      </c>
      <c r="G316" s="250">
        <v>4.0752246770741962E-2</v>
      </c>
      <c r="H316" s="251">
        <v>3.9616637210164729E-3</v>
      </c>
      <c r="I316" s="250">
        <v>3.7187301212161294E-2</v>
      </c>
      <c r="J316" s="251">
        <v>3.9801644080588172E-3</v>
      </c>
      <c r="K316" s="250">
        <v>3.4919345948815517E-2</v>
      </c>
      <c r="L316" s="251">
        <v>4.7353722248255625E-3</v>
      </c>
      <c r="M316" s="250">
        <v>3.7773457303102997E-2</v>
      </c>
      <c r="N316" s="251">
        <v>2.4189517430166507E-3</v>
      </c>
      <c r="O316" s="250">
        <v>5.1459270003105351E-2</v>
      </c>
      <c r="P316" s="252">
        <v>6.3437217400692525E-3</v>
      </c>
      <c r="Q316" s="253">
        <v>3.815277819971441E-2</v>
      </c>
    </row>
    <row r="317" spans="1:17" ht="14.4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Andre Cardoso Barbeiro Matcin</cp:lastModifiedBy>
  <cp:lastPrinted>2019-03-14T17:42:18Z</cp:lastPrinted>
  <dcterms:created xsi:type="dcterms:W3CDTF">2011-12-08T19:09:25Z</dcterms:created>
  <dcterms:modified xsi:type="dcterms:W3CDTF">2026-03-31T17:24:43Z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