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75186D8C-9CAC-45CB-8487-3A54201E820C}" xr6:coauthVersionLast="47" xr6:coauthVersionMax="47" xr10:uidLastSave="{00000000-0000-0000-0000-000000000000}"/>
  <bookViews>
    <workbookView xWindow="2610" yWindow="-13620" windowWidth="24240" windowHeight="13140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Brasil!$C$2:$W$45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E3" i="8" l="1"/>
  <c r="AD3" i="8"/>
  <c r="AC105" i="2" l="1"/>
  <c r="AE42" i="8" l="1"/>
  <c r="AC103" i="2"/>
  <c r="E106" i="2"/>
  <c r="F103" i="2"/>
  <c r="F105" i="2"/>
  <c r="AC104" i="2"/>
  <c r="F104" i="2"/>
  <c r="F106" i="2"/>
  <c r="AE28" i="8"/>
  <c r="AC102" i="2"/>
  <c r="E105" i="2" l="1"/>
  <c r="E104" i="2"/>
  <c r="E103" i="2"/>
  <c r="AC100" i="2" l="1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X1" i="8" l="1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8" i="8"/>
  <c r="F3" i="8"/>
  <c r="W87" i="2" l="1"/>
  <c r="X87" i="2"/>
  <c r="R87" i="2"/>
  <c r="Q87" i="2"/>
  <c r="A89" i="2"/>
  <c r="D88" i="2"/>
  <c r="U87" i="2"/>
  <c r="T87" i="2"/>
  <c r="E28" i="8"/>
  <c r="G3" i="8"/>
  <c r="W88" i="2" l="1"/>
  <c r="X88" i="2"/>
  <c r="Q88" i="2"/>
  <c r="R88" i="2"/>
  <c r="A90" i="2"/>
  <c r="D89" i="2"/>
  <c r="U88" i="2"/>
  <c r="T88" i="2"/>
  <c r="F28" i="8"/>
  <c r="H3" i="8"/>
  <c r="W89" i="2" l="1"/>
  <c r="X89" i="2"/>
  <c r="U89" i="2"/>
  <c r="T89" i="2"/>
  <c r="A91" i="2"/>
  <c r="D90" i="2"/>
  <c r="Q89" i="2"/>
  <c r="R89" i="2"/>
  <c r="G28" i="8"/>
  <c r="I3" i="8"/>
  <c r="W90" i="2" l="1"/>
  <c r="X90" i="2"/>
  <c r="Q90" i="2"/>
  <c r="R90" i="2"/>
  <c r="T90" i="2"/>
  <c r="U90" i="2"/>
  <c r="A92" i="2"/>
  <c r="D91" i="2"/>
  <c r="H28" i="8"/>
  <c r="J3" i="8"/>
  <c r="W91" i="2" l="1"/>
  <c r="X91" i="2"/>
  <c r="U91" i="2"/>
  <c r="T91" i="2"/>
  <c r="A93" i="2"/>
  <c r="D92" i="2"/>
  <c r="R91" i="2"/>
  <c r="Q91" i="2"/>
  <c r="I28" i="8"/>
  <c r="K3" i="8"/>
  <c r="W92" i="2" l="1"/>
  <c r="X92" i="2"/>
  <c r="A94" i="2"/>
  <c r="D93" i="2"/>
  <c r="Q92" i="2"/>
  <c r="R92" i="2"/>
  <c r="U92" i="2"/>
  <c r="T92" i="2"/>
  <c r="J28" i="8"/>
  <c r="L3" i="8"/>
  <c r="X93" i="2" l="1"/>
  <c r="W93" i="2"/>
  <c r="A95" i="2"/>
  <c r="T93" i="2"/>
  <c r="U93" i="2"/>
  <c r="D94" i="2"/>
  <c r="Q93" i="2"/>
  <c r="R93" i="2"/>
  <c r="K28" i="8"/>
  <c r="M3" i="8"/>
  <c r="X94" i="2" l="1"/>
  <c r="W94" i="2"/>
  <c r="A96" i="2"/>
  <c r="D95" i="2"/>
  <c r="T94" i="2"/>
  <c r="U94" i="2"/>
  <c r="R94" i="2"/>
  <c r="Q94" i="2"/>
  <c r="L28" i="8"/>
  <c r="N3" i="8"/>
  <c r="T95" i="2" l="1"/>
  <c r="Q95" i="2"/>
  <c r="U95" i="2"/>
  <c r="R95" i="2"/>
  <c r="A97" i="2"/>
  <c r="D96" i="2"/>
  <c r="M28" i="8"/>
  <c r="O3" i="8"/>
  <c r="Q96" i="2" l="1"/>
  <c r="R96" i="2"/>
  <c r="A98" i="2"/>
  <c r="D97" i="2"/>
  <c r="T96" i="2"/>
  <c r="U96" i="2"/>
  <c r="N28" i="8"/>
  <c r="P3" i="8"/>
  <c r="A99" i="2" l="1"/>
  <c r="A100" i="2"/>
  <c r="D99" i="2"/>
  <c r="D98" i="2"/>
  <c r="T97" i="2"/>
  <c r="U97" i="2"/>
  <c r="Q97" i="2"/>
  <c r="R97" i="2"/>
  <c r="O28" i="8"/>
  <c r="Q3" i="8"/>
  <c r="A101" i="2" l="1"/>
  <c r="D100" i="2"/>
  <c r="Q98" i="2"/>
  <c r="R98" i="2"/>
  <c r="T98" i="2"/>
  <c r="U98" i="2"/>
  <c r="P28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8" i="8"/>
  <c r="S3" i="8"/>
  <c r="A104" i="2" l="1"/>
  <c r="D103" i="2"/>
  <c r="D102" i="2"/>
  <c r="R101" i="2"/>
  <c r="Q101" i="2"/>
  <c r="U101" i="2"/>
  <c r="T101" i="2"/>
  <c r="R28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8" i="8"/>
  <c r="U3" i="8"/>
  <c r="U104" i="2" l="1"/>
  <c r="T104" i="2"/>
  <c r="R104" i="2"/>
  <c r="Q104" i="2"/>
  <c r="D105" i="2"/>
  <c r="A106" i="2"/>
  <c r="T28" i="8"/>
  <c r="V3" i="8"/>
  <c r="D106" i="2" l="1"/>
  <c r="R105" i="2"/>
  <c r="Q105" i="2"/>
  <c r="T105" i="2"/>
  <c r="U105" i="2"/>
  <c r="U28" i="8"/>
  <c r="W3" i="8"/>
  <c r="R106" i="2" l="1"/>
  <c r="Q106" i="2"/>
  <c r="U106" i="2"/>
  <c r="T106" i="2"/>
  <c r="V28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8" i="8" l="1"/>
  <c r="Y3" i="8"/>
  <c r="X28" i="8" l="1"/>
  <c r="Z3" i="8"/>
  <c r="Y28" i="8" l="1"/>
  <c r="AA3" i="8"/>
  <c r="U63" i="2"/>
  <c r="U62" i="2"/>
  <c r="U61" i="2"/>
  <c r="R63" i="2"/>
  <c r="R62" i="2"/>
  <c r="R61" i="2"/>
  <c r="Z28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8" i="8"/>
  <c r="AB28" i="8" l="1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C42" i="8" l="1"/>
  <c r="AC28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2" i="8" l="1"/>
  <c r="AD28" i="8"/>
  <c r="U54" i="2"/>
  <c r="U50" i="2" l="1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AA103" i="2"/>
  <c r="Z103" i="2"/>
  <c r="Z94" i="2"/>
  <c r="AA94" i="2"/>
  <c r="AA104" i="2" l="1"/>
  <c r="Z104" i="2"/>
  <c r="Y105" i="2"/>
  <c r="Z95" i="2"/>
  <c r="AA95" i="2"/>
  <c r="AA96" i="2"/>
  <c r="Z96" i="2"/>
  <c r="Y106" i="2" l="1"/>
  <c r="AA105" i="2"/>
  <c r="Z105" i="2"/>
  <c r="Z97" i="2"/>
  <c r="AA97" i="2"/>
  <c r="Z106" i="2" l="1"/>
  <c r="AA106" i="2"/>
  <c r="Z98" i="2"/>
  <c r="AA98" i="2"/>
  <c r="K42" i="8"/>
  <c r="N42" i="8"/>
  <c r="J42" i="8"/>
  <c r="I42" i="8"/>
  <c r="L42" i="8"/>
  <c r="D42" i="8"/>
  <c r="H42" i="8"/>
  <c r="Q42" i="8"/>
  <c r="E42" i="8"/>
  <c r="G42" i="8"/>
  <c r="P42" i="8"/>
  <c r="F42" i="8"/>
  <c r="M42" i="8"/>
  <c r="O42" i="8"/>
  <c r="Z99" i="2" l="1"/>
  <c r="AA99" i="2"/>
  <c r="V42" i="8"/>
  <c r="S42" i="8"/>
  <c r="U42" i="8"/>
  <c r="W42" i="8"/>
  <c r="R42" i="8"/>
  <c r="T42" i="8"/>
  <c r="X42" i="8"/>
  <c r="AA100" i="2"/>
  <c r="Z100" i="2"/>
  <c r="Z101" i="2" l="1"/>
  <c r="AA101" i="2"/>
  <c r="AA102" i="2" l="1"/>
  <c r="Z102" i="2"/>
  <c r="Y42" i="8" l="1"/>
  <c r="Z42" i="8" l="1"/>
  <c r="AA42" i="8" l="1"/>
  <c r="AB42" i="8" l="1"/>
</calcChain>
</file>

<file path=xl/sharedStrings.xml><?xml version="1.0" encoding="utf-8"?>
<sst xmlns="http://schemas.openxmlformats.org/spreadsheetml/2006/main" count="325" uniqueCount="172">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</sst>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59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4" fontId="117" fillId="0" borderId="0" xfId="0" applyNumberFormat="1" applyFont="1" applyAlignment="1">
      <alignment horizontal="center" vertical="top"/>
    </xf>
    <xf numFmtId="0" fontId="117" fillId="0" borderId="0" xfId="0" applyFont="1" applyAlignment="1">
      <alignment horizontal="right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1"/>
  <sheetViews>
    <sheetView showGridLines="0" tabSelected="1" topLeftCell="B1" zoomScaleNormal="100" workbookViewId="0">
      <pane xSplit="2" ySplit="2" topLeftCell="R13" activePane="bottomRight" state="frozen"/>
      <selection activeCell="B1" sqref="B1"/>
      <selection pane="topRight" activeCell="D1" sqref="D1"/>
      <selection pane="bottomLeft" activeCell="B3" sqref="B3"/>
      <selection pane="bottomRight" activeCell="AE27" sqref="AE27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3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3" width="7.42578125" style="5" hidden="1" customWidth="1" outlineLevel="1"/>
    <col min="14" max="16" width="7.5703125" style="5" hidden="1" customWidth="1" outlineLevel="1"/>
    <col min="17" max="17" width="7.5703125" style="2" hidden="1" customWidth="1" outlineLevel="1"/>
    <col min="18" max="18" width="7.42578125" style="2" customWidth="1" collapsed="1"/>
    <col min="19" max="29" width="7.42578125" style="2" customWidth="1"/>
    <col min="30" max="30" width="7.42578125" style="1" customWidth="1"/>
    <col min="31" max="16384" width="9.140625" style="1"/>
  </cols>
  <sheetData>
    <row r="1" spans="3:32" ht="66" customHeight="1">
      <c r="U1" s="153" t="s">
        <v>94</v>
      </c>
      <c r="V1" s="153"/>
      <c r="W1" s="153"/>
      <c r="X1" s="152">
        <f ca="1">TODAY()</f>
        <v>45740</v>
      </c>
      <c r="Y1" s="152"/>
      <c r="Z1" s="7"/>
      <c r="AD1" s="2"/>
    </row>
    <row r="2" spans="3:32" s="6" customFormat="1" ht="12.95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>
        <v>2024</v>
      </c>
      <c r="AB2" s="102" t="s">
        <v>95</v>
      </c>
      <c r="AC2" s="102" t="s">
        <v>157</v>
      </c>
      <c r="AD2" s="102" t="s">
        <v>162</v>
      </c>
      <c r="AE2" s="102" t="s">
        <v>167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5.95" customHeight="1">
      <c r="C4" s="10" t="s">
        <v>104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" customHeight="1">
      <c r="C5" s="105" t="s">
        <v>96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8">
        <v>3.2000000000000001E-2</v>
      </c>
      <c r="AB5" s="108">
        <v>3.2000000000000001E-2</v>
      </c>
      <c r="AC5" s="108">
        <v>3.1E-2</v>
      </c>
      <c r="AD5" s="108">
        <v>0.03</v>
      </c>
      <c r="AE5" s="108">
        <v>2.7999999999999997E-2</v>
      </c>
      <c r="AF5" s="139"/>
    </row>
    <row r="6" spans="3:32" ht="14.1" customHeight="1">
      <c r="C6" s="105" t="s">
        <v>99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7">
        <v>2.783720242952481E-2</v>
      </c>
      <c r="AB6" s="109">
        <v>2.0226602950478956E-2</v>
      </c>
      <c r="AC6" s="109">
        <v>2.0045288968569386E-2</v>
      </c>
      <c r="AD6" s="109">
        <v>2.0428071541393145E-2</v>
      </c>
      <c r="AE6" s="109">
        <v>2.0412558600074071E-2</v>
      </c>
    </row>
    <row r="7" spans="3:32" ht="14.1" customHeight="1">
      <c r="C7" s="105" t="s">
        <v>100</v>
      </c>
      <c r="D7" s="107">
        <v>2.1541285398767096E-2</v>
      </c>
      <c r="E7" s="107">
        <v>9.2813583900479557E-3</v>
      </c>
      <c r="F7" s="107">
        <v>7.330381764329319E-3</v>
      </c>
      <c r="G7" s="107">
        <v>2.0544059162275419E-2</v>
      </c>
      <c r="H7" s="107">
        <v>1.8904374178437822E-2</v>
      </c>
      <c r="I7" s="107">
        <v>3.4247944277901121E-2</v>
      </c>
      <c r="J7" s="107">
        <v>2.9788106283143989E-2</v>
      </c>
      <c r="K7" s="107">
        <v>3.0923546657035672E-3</v>
      </c>
      <c r="L7" s="107">
        <v>-4.4256448416731264E-2</v>
      </c>
      <c r="M7" s="107">
        <v>1.9938276156487911E-2</v>
      </c>
      <c r="N7" s="107">
        <v>1.7862996527842734E-2</v>
      </c>
      <c r="O7" s="107">
        <v>-9.0313035846891765E-3</v>
      </c>
      <c r="P7" s="107">
        <v>-1.2638574938003133E-3</v>
      </c>
      <c r="Q7" s="107">
        <v>1.4509529513342168E-2</v>
      </c>
      <c r="R7" s="107">
        <v>2.0007660888582635E-2</v>
      </c>
      <c r="S7" s="107">
        <v>1.7929719919608678E-2</v>
      </c>
      <c r="T7" s="107">
        <v>2.7437371986420489E-2</v>
      </c>
      <c r="U7" s="107">
        <v>1.732389814591917E-2</v>
      </c>
      <c r="V7" s="107">
        <v>1.6378390521874175E-2</v>
      </c>
      <c r="W7" s="107">
        <v>-6.1574080527771358E-2</v>
      </c>
      <c r="X7" s="107">
        <v>6.2784353610902954E-2</v>
      </c>
      <c r="Y7" s="107">
        <v>3.5986638862067988E-2</v>
      </c>
      <c r="Z7" s="107">
        <v>4.0000000000000001E-3</v>
      </c>
      <c r="AA7" s="107">
        <v>7.8601989871625033E-3</v>
      </c>
      <c r="AB7" s="109">
        <v>8.4601816982814437E-3</v>
      </c>
      <c r="AC7" s="109">
        <v>1.4999999999999999E-2</v>
      </c>
      <c r="AD7" s="109">
        <v>1.4E-2</v>
      </c>
      <c r="AE7" s="109">
        <v>1.4E-2</v>
      </c>
    </row>
    <row r="8" spans="3:32" ht="14.1" customHeight="1">
      <c r="C8" s="105" t="s">
        <v>97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0.03</v>
      </c>
      <c r="Z8" s="107">
        <v>5.1999999999999998E-2</v>
      </c>
      <c r="AA8" s="107">
        <v>0.05</v>
      </c>
      <c r="AB8" s="109">
        <v>4.4999999999999998E-2</v>
      </c>
      <c r="AC8" s="109">
        <v>0.04</v>
      </c>
      <c r="AD8" s="109">
        <v>0.04</v>
      </c>
      <c r="AE8" s="109">
        <v>0.04</v>
      </c>
    </row>
    <row r="9" spans="3:32" ht="14.1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9"/>
      <c r="AC9" s="108"/>
      <c r="AD9" s="108"/>
      <c r="AE9" s="108"/>
      <c r="AF9" s="139"/>
    </row>
    <row r="10" spans="3:32" ht="15.95" customHeight="1">
      <c r="C10" s="103" t="s">
        <v>98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" customHeight="1">
      <c r="C11" s="105" t="s">
        <v>101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3.3208171023921373E-2</v>
      </c>
      <c r="AA11" s="107">
        <v>2.872366268806581E-2</v>
      </c>
      <c r="AB11" s="109">
        <v>3.2346215724363026E-2</v>
      </c>
      <c r="AC11" s="109">
        <v>3.0564929613832614E-2</v>
      </c>
      <c r="AD11" s="109">
        <v>2.54931070792348E-2</v>
      </c>
      <c r="AE11" s="109">
        <v>2.54931070792348E-2</v>
      </c>
    </row>
    <row r="12" spans="3:32" ht="14.1" customHeight="1">
      <c r="C12" s="105" t="s">
        <v>102</v>
      </c>
      <c r="D12" s="107">
        <v>2.0489094999999999E-2</v>
      </c>
      <c r="E12" s="107">
        <v>2.2776339E-2</v>
      </c>
      <c r="F12" s="107">
        <v>1.9736147999999998E-2</v>
      </c>
      <c r="G12" s="107">
        <v>2.3597599E-2</v>
      </c>
      <c r="H12" s="107">
        <v>2.2244692E-2</v>
      </c>
      <c r="I12" s="107">
        <v>1.9188922000000001E-2</v>
      </c>
      <c r="J12" s="107">
        <v>3.0667702000000002E-2</v>
      </c>
      <c r="K12" s="107">
        <v>1.5819209000000001E-2</v>
      </c>
      <c r="L12" s="107">
        <v>9.2695590000000001E-3</v>
      </c>
      <c r="M12" s="107">
        <v>2.2134460000000002E-2</v>
      </c>
      <c r="N12" s="107">
        <v>2.7495731999999998E-2</v>
      </c>
      <c r="O12" s="107">
        <v>2.2200000000000001E-2</v>
      </c>
      <c r="P12" s="107">
        <v>8.5000000000000006E-3</v>
      </c>
      <c r="Q12" s="107">
        <v>-1.6981320547397871E-3</v>
      </c>
      <c r="R12" s="107">
        <v>2.3013808284970683E-3</v>
      </c>
      <c r="S12" s="107">
        <v>1.1380652890086829E-2</v>
      </c>
      <c r="T12" s="107">
        <v>1.3522850656401131E-2</v>
      </c>
      <c r="U12" s="107">
        <v>1.6E-2</v>
      </c>
      <c r="V12" s="107">
        <v>1.2999999999999999E-2</v>
      </c>
      <c r="W12" s="107">
        <v>-3.0000000000000001E-3</v>
      </c>
      <c r="X12" s="107">
        <v>0.05</v>
      </c>
      <c r="Y12" s="107">
        <v>9.1999999999999998E-2</v>
      </c>
      <c r="Z12" s="107">
        <v>2.9000000000000001E-2</v>
      </c>
      <c r="AA12" s="107">
        <v>2.4E-2</v>
      </c>
      <c r="AB12" s="109">
        <v>0.02</v>
      </c>
      <c r="AC12" s="109">
        <v>0.02</v>
      </c>
      <c r="AD12" s="109">
        <v>0.02</v>
      </c>
      <c r="AE12" s="109">
        <v>0.02</v>
      </c>
    </row>
    <row r="13" spans="3:32" ht="15.95" customHeight="1">
      <c r="C13" s="10" t="s">
        <v>103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C13" s="112"/>
      <c r="AD13" s="112"/>
      <c r="AE13" s="112"/>
    </row>
    <row r="14" spans="3:32" ht="15.95" customHeight="1">
      <c r="C14" s="103" t="s">
        <v>104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3:32" ht="14.1" customHeight="1">
      <c r="C15" s="105" t="s">
        <v>129</v>
      </c>
      <c r="D15" s="113">
        <v>1315.7560000000001</v>
      </c>
      <c r="E15" s="113">
        <v>1488.788</v>
      </c>
      <c r="F15" s="113">
        <v>1717.951</v>
      </c>
      <c r="G15" s="113">
        <v>1957.75</v>
      </c>
      <c r="H15" s="113">
        <v>2170.5839999999998</v>
      </c>
      <c r="I15" s="113">
        <v>2409.4499999999998</v>
      </c>
      <c r="J15" s="113">
        <v>2720.2629999999999</v>
      </c>
      <c r="K15" s="113">
        <v>3109.8029999999999</v>
      </c>
      <c r="L15" s="113">
        <v>3333.0390000000002</v>
      </c>
      <c r="M15" s="113">
        <v>3885.8470000000002</v>
      </c>
      <c r="N15" s="113">
        <v>4376.3819999999996</v>
      </c>
      <c r="O15" s="113">
        <v>4814.76</v>
      </c>
      <c r="P15" s="113">
        <v>5331.6189999999997</v>
      </c>
      <c r="Q15" s="113">
        <v>5778.9530000000004</v>
      </c>
      <c r="R15" s="113">
        <v>5995.7870000000003</v>
      </c>
      <c r="S15" s="113">
        <v>6269.3270000000002</v>
      </c>
      <c r="T15" s="113">
        <v>6585.4790000000003</v>
      </c>
      <c r="U15" s="113">
        <v>7004.1409999999996</v>
      </c>
      <c r="V15" s="113">
        <v>7389.1310000000003</v>
      </c>
      <c r="W15" s="113">
        <v>7609.5969999999998</v>
      </c>
      <c r="X15" s="113">
        <v>9012.1419999999998</v>
      </c>
      <c r="Y15" s="113">
        <v>10079.675999999999</v>
      </c>
      <c r="Z15" s="113">
        <v>10943.343999999999</v>
      </c>
      <c r="AA15" s="113">
        <v>11744.709000000001</v>
      </c>
      <c r="AB15" s="114">
        <v>12697.990532645663</v>
      </c>
      <c r="AC15" s="114">
        <v>13502.428223353718</v>
      </c>
      <c r="AD15" s="114">
        <v>14311.653518834046</v>
      </c>
      <c r="AE15" s="114">
        <v>15153.427273641428</v>
      </c>
    </row>
    <row r="16" spans="3:32" ht="14.1" customHeight="1">
      <c r="C16" s="105" t="s">
        <v>130</v>
      </c>
      <c r="D16" s="113">
        <v>559.70986224455771</v>
      </c>
      <c r="E16" s="113">
        <v>509.56269518999682</v>
      </c>
      <c r="F16" s="113">
        <v>558.30909628334541</v>
      </c>
      <c r="G16" s="113">
        <v>669.05906068642184</v>
      </c>
      <c r="H16" s="113">
        <v>891.37146813732249</v>
      </c>
      <c r="I16" s="113">
        <v>1107.7686729395832</v>
      </c>
      <c r="J16" s="113">
        <v>1396.9991746251924</v>
      </c>
      <c r="K16" s="113">
        <v>1693.7689914740615</v>
      </c>
      <c r="L16" s="113">
        <v>1667.0503084182521</v>
      </c>
      <c r="M16" s="113">
        <v>2207.5775037712674</v>
      </c>
      <c r="N16" s="113">
        <v>2612.4242252701606</v>
      </c>
      <c r="O16" s="113">
        <v>2463.0438327775091</v>
      </c>
      <c r="P16" s="113">
        <v>2468.363641088129</v>
      </c>
      <c r="Q16" s="113">
        <v>2454.7591167496157</v>
      </c>
      <c r="R16" s="113">
        <v>1800.0681504313191</v>
      </c>
      <c r="S16" s="113">
        <v>1798.0904352065854</v>
      </c>
      <c r="T16" s="113">
        <v>2063.2761983337291</v>
      </c>
      <c r="U16" s="113">
        <v>1915.8633611729092</v>
      </c>
      <c r="V16" s="113">
        <v>1872.4911622720879</v>
      </c>
      <c r="W16" s="113">
        <v>1474.592358261594</v>
      </c>
      <c r="X16" s="113">
        <v>1670.1807079129401</v>
      </c>
      <c r="Y16" s="113">
        <v>1951.4526980152493</v>
      </c>
      <c r="Z16" s="113">
        <v>2192.2494741410974</v>
      </c>
      <c r="AA16" s="113">
        <v>2179.1647745990144</v>
      </c>
      <c r="AB16" s="114">
        <v>2197.1507906543015</v>
      </c>
      <c r="AC16" s="114">
        <v>2348.2483866702119</v>
      </c>
      <c r="AD16" s="114">
        <v>2455.9421331877875</v>
      </c>
      <c r="AE16" s="114">
        <v>2546.1530866226976</v>
      </c>
    </row>
    <row r="17" spans="3:32" ht="14.1" customHeight="1">
      <c r="C17" s="105" t="s">
        <v>126</v>
      </c>
      <c r="D17" s="107">
        <v>1.3898886533416421E-2</v>
      </c>
      <c r="E17" s="107">
        <v>3.0534605028363027E-2</v>
      </c>
      <c r="F17" s="107">
        <v>1.140838373341424E-2</v>
      </c>
      <c r="G17" s="107">
        <v>5.7599566374817668E-2</v>
      </c>
      <c r="H17" s="107">
        <v>3.2021683160350811E-2</v>
      </c>
      <c r="I17" s="107">
        <v>3.9619560228338679E-2</v>
      </c>
      <c r="J17" s="107">
        <v>6.0698951027909676E-2</v>
      </c>
      <c r="K17" s="107">
        <v>5.0941770834585176E-2</v>
      </c>
      <c r="L17" s="107">
        <v>-1.2581412976262474E-3</v>
      </c>
      <c r="M17" s="107">
        <v>7.5282491203301882E-2</v>
      </c>
      <c r="N17" s="107">
        <v>3.9744026619628059E-2</v>
      </c>
      <c r="O17" s="107">
        <v>1.9211814943874916E-2</v>
      </c>
      <c r="P17" s="107">
        <v>3.0048269457775278E-2</v>
      </c>
      <c r="Q17" s="107">
        <v>5.0393459495359227E-3</v>
      </c>
      <c r="R17" s="107">
        <v>-3.5457552842598106E-2</v>
      </c>
      <c r="S17" s="107">
        <v>-3.2759130499899647E-2</v>
      </c>
      <c r="T17" s="107">
        <v>1.3228683839367816E-2</v>
      </c>
      <c r="U17" s="107">
        <v>1.7836721768855313E-2</v>
      </c>
      <c r="V17" s="107">
        <v>1.2207618682791299E-2</v>
      </c>
      <c r="W17" s="107">
        <v>-3.2767506495341547E-2</v>
      </c>
      <c r="X17" s="107">
        <v>4.7625989483594866E-2</v>
      </c>
      <c r="Y17" s="107">
        <v>3.0167179011841849E-2</v>
      </c>
      <c r="Z17" s="107">
        <v>3.2416517981320281E-2</v>
      </c>
      <c r="AA17" s="107">
        <v>3.3958547907858572E-2</v>
      </c>
      <c r="AB17" s="109">
        <v>2.2410448621527967E-2</v>
      </c>
      <c r="AC17" s="109">
        <v>1.5393101163378331E-2</v>
      </c>
      <c r="AD17" s="109">
        <v>1.7581383311189525E-2</v>
      </c>
      <c r="AE17" s="109">
        <v>1.8193120827137976E-2</v>
      </c>
    </row>
    <row r="18" spans="3:32" ht="14.1" customHeight="1">
      <c r="C18" s="105" t="s">
        <v>127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>
        <v>7.4101107087447882E-2</v>
      </c>
      <c r="P18" s="107">
        <v>7.2190756438585135E-2</v>
      </c>
      <c r="Q18" s="107">
        <v>6.9064708533189717E-2</v>
      </c>
      <c r="R18" s="107">
        <v>8.6467716191162031E-2</v>
      </c>
      <c r="S18" s="107">
        <v>0.11644906007755317</v>
      </c>
      <c r="T18" s="107">
        <v>0.12847812524192165</v>
      </c>
      <c r="U18" s="107">
        <v>0.12386439628957417</v>
      </c>
      <c r="V18" s="107">
        <v>0.11992234212175337</v>
      </c>
      <c r="W18" s="107">
        <v>0.13760311984303458</v>
      </c>
      <c r="X18" s="107">
        <v>0.13231929879760998</v>
      </c>
      <c r="Y18" s="107">
        <v>9.2722656958653268E-2</v>
      </c>
      <c r="Z18" s="107">
        <v>7.9829002269589666E-2</v>
      </c>
      <c r="AA18" s="107">
        <v>6.8370359225409072E-2</v>
      </c>
      <c r="AB18" s="109">
        <v>6.6058311875746525E-2</v>
      </c>
      <c r="AC18" s="109">
        <v>7.0782533944599421E-2</v>
      </c>
      <c r="AD18" s="109">
        <v>7.3678333512479294E-2</v>
      </c>
      <c r="AE18" s="109">
        <v>7.4545580922940627E-2</v>
      </c>
      <c r="AF18" s="139"/>
    </row>
    <row r="19" spans="3:32" ht="14.1" customHeight="1">
      <c r="C19" s="105" t="s">
        <v>128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7.5351033634685649E-2</v>
      </c>
      <c r="P19" s="107">
        <v>6.8880231340094134E-2</v>
      </c>
      <c r="Q19" s="107">
        <v>7.2299293227347405E-2</v>
      </c>
      <c r="R19" s="107">
        <v>9.730518740671347E-2</v>
      </c>
      <c r="S19" s="107">
        <v>0.12817095176973636</v>
      </c>
      <c r="T19" s="107">
        <v>0.12568024015569346</v>
      </c>
      <c r="U19" s="107">
        <v>0.12349062388676846</v>
      </c>
      <c r="V19" s="107">
        <v>0.11626807409014484</v>
      </c>
      <c r="W19" s="107">
        <v>0.14703439046090805</v>
      </c>
      <c r="X19" s="107">
        <v>0.11608102153272926</v>
      </c>
      <c r="Y19" s="107">
        <v>8.4279949735899806E-2</v>
      </c>
      <c r="Z19" s="107">
        <v>7.8896680306089317E-2</v>
      </c>
      <c r="AA19" s="107">
        <v>6.6112304642377606E-2</v>
      </c>
      <c r="AB19" s="109">
        <v>6.8013889862727384E-2</v>
      </c>
      <c r="AC19" s="109">
        <v>7.2636648245252511E-2</v>
      </c>
      <c r="AD19" s="109">
        <v>7.4556648245252433E-2</v>
      </c>
      <c r="AE19" s="109">
        <v>7.4756648245252522E-2</v>
      </c>
      <c r="AF19" s="139"/>
    </row>
    <row r="20" spans="3:32" ht="15.95" customHeight="1">
      <c r="C20" s="103" t="s">
        <v>98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3:32" ht="14.1" customHeight="1">
      <c r="C21" s="105" t="s">
        <v>0</v>
      </c>
      <c r="D21" s="115">
        <v>7.6734364140733202E-2</v>
      </c>
      <c r="E21" s="115">
        <v>0.12530273356687704</v>
      </c>
      <c r="F21" s="115">
        <v>9.3005128004000293E-2</v>
      </c>
      <c r="G21" s="115">
        <v>7.5994958488264208E-2</v>
      </c>
      <c r="H21" s="115">
        <v>5.6892268187350936E-2</v>
      </c>
      <c r="I21" s="115">
        <v>3.1415161315768714E-2</v>
      </c>
      <c r="J21" s="115">
        <v>4.4576585533737223E-2</v>
      </c>
      <c r="K21" s="115">
        <v>5.9027243906546456E-2</v>
      </c>
      <c r="L21" s="115">
        <v>4.31165006256784E-2</v>
      </c>
      <c r="M21" s="115">
        <v>5.9086887217945305E-2</v>
      </c>
      <c r="N21" s="115">
        <v>6.5033527436801686E-2</v>
      </c>
      <c r="O21" s="115">
        <v>5.8385947181474496E-2</v>
      </c>
      <c r="P21" s="115">
        <v>5.910683255331084E-2</v>
      </c>
      <c r="Q21" s="115">
        <v>6.4074707959081545E-2</v>
      </c>
      <c r="R21" s="115">
        <v>0.1067302813397506</v>
      </c>
      <c r="S21" s="115">
        <v>6.2879882132213849E-2</v>
      </c>
      <c r="T21" s="115">
        <v>2.9474213204347066E-2</v>
      </c>
      <c r="U21" s="115">
        <v>3.7455811701915476E-2</v>
      </c>
      <c r="V21" s="115">
        <v>4.306151617159526E-2</v>
      </c>
      <c r="W21" s="115">
        <v>4.517456886424509E-2</v>
      </c>
      <c r="X21" s="115">
        <v>0.10060982737443336</v>
      </c>
      <c r="Y21" s="115">
        <v>5.7850929078894664E-2</v>
      </c>
      <c r="Z21" s="115">
        <v>4.6211900050818322E-2</v>
      </c>
      <c r="AA21" s="115">
        <v>4.8311967483947837E-2</v>
      </c>
      <c r="AB21" s="116">
        <v>5.6570664037743912E-2</v>
      </c>
      <c r="AC21" s="116">
        <v>4.4789647809036826E-2</v>
      </c>
      <c r="AD21" s="116">
        <v>4.0000000000000702E-2</v>
      </c>
      <c r="AE21" s="116">
        <v>3.5000000000000586E-2</v>
      </c>
    </row>
    <row r="22" spans="3:32" ht="14.1" customHeight="1">
      <c r="C22" s="105" t="s">
        <v>90</v>
      </c>
      <c r="D22" s="115">
        <v>9.4410287889777234E-2</v>
      </c>
      <c r="E22" s="115">
        <v>0.14739919134520774</v>
      </c>
      <c r="F22" s="115">
        <v>0.10383957866064764</v>
      </c>
      <c r="G22" s="115">
        <v>6.1327937947308842E-2</v>
      </c>
      <c r="H22" s="115">
        <v>5.046764680776672E-2</v>
      </c>
      <c r="I22" s="115">
        <v>2.8130864627469387E-2</v>
      </c>
      <c r="J22" s="115">
        <v>5.1553414501044337E-2</v>
      </c>
      <c r="K22" s="115">
        <v>6.4809611922563626E-2</v>
      </c>
      <c r="L22" s="115">
        <v>4.1137974730346194E-2</v>
      </c>
      <c r="M22" s="115">
        <v>6.4652138821630123E-2</v>
      </c>
      <c r="N22" s="115">
        <v>6.0801877638154034E-2</v>
      </c>
      <c r="O22" s="115">
        <v>6.1973489753506472E-2</v>
      </c>
      <c r="P22" s="115">
        <v>5.5627484811861416E-2</v>
      </c>
      <c r="Q22" s="115">
        <v>6.2283737024220853E-2</v>
      </c>
      <c r="R22" s="115">
        <v>0.11276071233968388</v>
      </c>
      <c r="S22" s="115">
        <v>6.579949307016042E-2</v>
      </c>
      <c r="T22" s="115">
        <v>2.0672849226235357E-2</v>
      </c>
      <c r="U22" s="115">
        <v>3.433724905411939E-2</v>
      </c>
      <c r="V22" s="115">
        <v>4.4815263569577324E-2</v>
      </c>
      <c r="W22" s="115">
        <v>5.4473158845030234E-2</v>
      </c>
      <c r="X22" s="115">
        <v>0.10160248211585365</v>
      </c>
      <c r="Y22" s="115">
        <v>5.932464430645501E-2</v>
      </c>
      <c r="Z22" s="115">
        <v>3.7069300801598537E-2</v>
      </c>
      <c r="AA22" s="115">
        <v>4.7762056985797274E-2</v>
      </c>
      <c r="AB22" s="116">
        <v>5.638900135184266E-2</v>
      </c>
      <c r="AC22" s="116">
        <v>4.36131486432767E-2</v>
      </c>
      <c r="AD22" s="116">
        <v>4.0000000000000702E-2</v>
      </c>
      <c r="AE22" s="116">
        <v>3.5000000000000586E-2</v>
      </c>
    </row>
    <row r="23" spans="3:32" ht="14.1" customHeight="1">
      <c r="C23" s="105" t="s">
        <v>1</v>
      </c>
      <c r="D23" s="107">
        <v>0.1038467627038151</v>
      </c>
      <c r="E23" s="107">
        <v>0.25306828643199819</v>
      </c>
      <c r="F23" s="107">
        <v>8.7083328718522202E-2</v>
      </c>
      <c r="G23" s="107">
        <v>0.12412762561342139</v>
      </c>
      <c r="H23" s="107">
        <v>1.208743070346352E-2</v>
      </c>
      <c r="I23" s="107">
        <v>3.8315731658537411E-2</v>
      </c>
      <c r="J23" s="107">
        <v>7.7543827369897844E-2</v>
      </c>
      <c r="K23" s="107">
        <v>9.8075050358176652E-2</v>
      </c>
      <c r="L23" s="107">
        <v>-1.7192492255360459E-2</v>
      </c>
      <c r="M23" s="107">
        <v>0.11323142949673537</v>
      </c>
      <c r="N23" s="107">
        <v>5.0968130206239914E-2</v>
      </c>
      <c r="O23" s="107">
        <v>7.818244825167131E-2</v>
      </c>
      <c r="P23" s="107">
        <v>5.5106104434671455E-2</v>
      </c>
      <c r="Q23" s="107">
        <v>3.6857551498040264E-2</v>
      </c>
      <c r="R23" s="115">
        <v>0.10539166948817025</v>
      </c>
      <c r="S23" s="107">
        <v>7.1729082528960708E-2</v>
      </c>
      <c r="T23" s="107">
        <v>-5.2094044493907754E-3</v>
      </c>
      <c r="U23" s="107">
        <v>7.5368734029632511E-2</v>
      </c>
      <c r="V23" s="107">
        <v>7.3039306458065001E-2</v>
      </c>
      <c r="W23" s="107">
        <v>0.23138351126052559</v>
      </c>
      <c r="X23" s="107">
        <v>0.17783212339450416</v>
      </c>
      <c r="Y23" s="107">
        <v>5.4512855725947995E-2</v>
      </c>
      <c r="Z23" s="107">
        <v>-3.1758279716232463E-2</v>
      </c>
      <c r="AA23" s="107">
        <v>6.5356584277505458E-2</v>
      </c>
      <c r="AB23" s="116">
        <v>5.5709836705271298E-2</v>
      </c>
      <c r="AC23" s="116">
        <v>4.2778569863630045E-2</v>
      </c>
      <c r="AD23" s="116">
        <v>4.0000000000001146E-2</v>
      </c>
      <c r="AE23" s="116">
        <v>3.5000000000000808E-2</v>
      </c>
    </row>
    <row r="24" spans="3:32" ht="13.5" customHeight="1">
      <c r="C24" s="105" t="s">
        <v>125</v>
      </c>
      <c r="D24" s="107">
        <v>0.11883209760486002</v>
      </c>
      <c r="E24" s="107">
        <v>0.33643973239493863</v>
      </c>
      <c r="F24" s="107">
        <v>7.6478203407819745E-2</v>
      </c>
      <c r="G24" s="107">
        <v>0.15090038464557654</v>
      </c>
      <c r="H24" s="107">
        <v>-9.5625769030346364E-3</v>
      </c>
      <c r="I24" s="107">
        <v>4.3996606322377341E-2</v>
      </c>
      <c r="J24" s="107">
        <v>9.1920844327176843E-2</v>
      </c>
      <c r="K24" s="107">
        <v>0.10841440370386479</v>
      </c>
      <c r="L24" s="107">
        <v>-4.4244218493843523E-2</v>
      </c>
      <c r="M24" s="107">
        <v>0.13898437303978706</v>
      </c>
      <c r="N24" s="107">
        <v>4.3445260853805179E-2</v>
      </c>
      <c r="O24" s="107">
        <v>8.6333931501722638E-2</v>
      </c>
      <c r="P24" s="107">
        <v>5.1203318622375926E-2</v>
      </c>
      <c r="Q24" s="107">
        <v>2.127058823529393E-2</v>
      </c>
      <c r="R24" s="107">
        <v>0.11199757757678697</v>
      </c>
      <c r="S24" s="107">
        <v>7.6383133642735412E-2</v>
      </c>
      <c r="T24" s="107">
        <v>-2.5474169044099937E-2</v>
      </c>
      <c r="U24" s="107">
        <v>9.429498149681792E-2</v>
      </c>
      <c r="V24" s="107">
        <v>9.0768443323066217E-2</v>
      </c>
      <c r="W24" s="107">
        <v>0.31629741524001354</v>
      </c>
      <c r="X24" s="107">
        <v>0.20566523142681414</v>
      </c>
      <c r="Y24" s="107">
        <v>5.2735292085666075E-2</v>
      </c>
      <c r="Z24" s="107">
        <v>-5.5919134395437053E-2</v>
      </c>
      <c r="AA24" s="107">
        <v>7.233372372608482E-2</v>
      </c>
      <c r="AB24" s="109">
        <v>5.4457810807478912E-2</v>
      </c>
      <c r="AC24" s="109">
        <v>4.1349448985890325E-2</v>
      </c>
      <c r="AD24" s="109">
        <v>4.0000000000000702E-2</v>
      </c>
      <c r="AE24" s="109">
        <v>3.5000000000000586E-2</v>
      </c>
    </row>
    <row r="25" spans="3:32" ht="15.95" customHeight="1">
      <c r="C25" s="103" t="s">
        <v>105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3:32" ht="14.1" customHeight="1">
      <c r="C26" s="105" t="s">
        <v>106</v>
      </c>
      <c r="D26" s="117">
        <v>0.19</v>
      </c>
      <c r="E26" s="118">
        <v>0.25</v>
      </c>
      <c r="F26" s="118">
        <v>0.16500000000000001</v>
      </c>
      <c r="G26" s="118">
        <v>0.17749999999999999</v>
      </c>
      <c r="H26" s="118">
        <v>0.18</v>
      </c>
      <c r="I26" s="118">
        <v>0.13250000000000001</v>
      </c>
      <c r="J26" s="118">
        <v>0.1125</v>
      </c>
      <c r="K26" s="118">
        <v>0.13750000000000001</v>
      </c>
      <c r="L26" s="118">
        <v>8.7499999999999994E-2</v>
      </c>
      <c r="M26" s="118">
        <v>0.1075</v>
      </c>
      <c r="N26" s="118">
        <v>0.11</v>
      </c>
      <c r="O26" s="118">
        <v>7.2499999999999995E-2</v>
      </c>
      <c r="P26" s="118">
        <v>0.1</v>
      </c>
      <c r="Q26" s="118">
        <v>0.11749999999999999</v>
      </c>
      <c r="R26" s="117">
        <v>0.14249999999999999</v>
      </c>
      <c r="S26" s="117">
        <v>0.13750000000000001</v>
      </c>
      <c r="T26" s="117">
        <v>7.0000000000000007E-2</v>
      </c>
      <c r="U26" s="117">
        <v>6.5000000000000002E-2</v>
      </c>
      <c r="V26" s="117">
        <v>4.4999999999999998E-2</v>
      </c>
      <c r="W26" s="117">
        <v>0.02</v>
      </c>
      <c r="X26" s="117">
        <v>9.2499999999999999E-2</v>
      </c>
      <c r="Y26" s="117">
        <v>0.13750000000000001</v>
      </c>
      <c r="Z26" s="117">
        <v>0.11749999999999999</v>
      </c>
      <c r="AA26" s="117">
        <v>0.1225</v>
      </c>
      <c r="AB26" s="119">
        <v>0.1525</v>
      </c>
      <c r="AC26" s="119">
        <v>0.13250000000000001</v>
      </c>
      <c r="AD26" s="119">
        <v>0.1125</v>
      </c>
      <c r="AE26" s="119">
        <v>0.10249999999999999</v>
      </c>
    </row>
    <row r="27" spans="3:32" ht="14.1" customHeight="1">
      <c r="C27" s="105" t="s">
        <v>107</v>
      </c>
      <c r="D27" s="120">
        <v>0.17624999999999999</v>
      </c>
      <c r="E27" s="120">
        <v>0.19479166666666667</v>
      </c>
      <c r="F27" s="120">
        <v>0.23083333333333333</v>
      </c>
      <c r="G27" s="120">
        <v>0.16437499999999999</v>
      </c>
      <c r="H27" s="120">
        <v>0.19145833333333331</v>
      </c>
      <c r="I27" s="120">
        <v>0.15062500000000001</v>
      </c>
      <c r="J27" s="120">
        <v>0.11979166666666666</v>
      </c>
      <c r="K27" s="120">
        <v>0.12541666666666665</v>
      </c>
      <c r="L27" s="120">
        <v>9.9166666666666667E-2</v>
      </c>
      <c r="M27" s="120">
        <v>0.1</v>
      </c>
      <c r="N27" s="120">
        <v>0.11708333333333334</v>
      </c>
      <c r="O27" s="120">
        <v>8.4583333333333344E-2</v>
      </c>
      <c r="P27" s="120">
        <v>8.4375000000000006E-2</v>
      </c>
      <c r="Q27" s="120">
        <v>0.11020833333333334</v>
      </c>
      <c r="R27" s="121">
        <v>0.13583333333333333</v>
      </c>
      <c r="S27" s="121">
        <v>0.14166666666666666</v>
      </c>
      <c r="T27" s="121">
        <v>9.9166666666666667E-2</v>
      </c>
      <c r="U27" s="121">
        <v>6.5625000000000003E-2</v>
      </c>
      <c r="V27" s="121">
        <v>5.9583333333333328E-2</v>
      </c>
      <c r="W27" s="121">
        <v>2.8125000000000001E-2</v>
      </c>
      <c r="X27" s="121">
        <v>4.8125000000000001E-2</v>
      </c>
      <c r="Y27" s="121">
        <v>0.12625</v>
      </c>
      <c r="Z27" s="121">
        <v>0.13250000000000001</v>
      </c>
      <c r="AA27" s="121">
        <v>0.10916666666666666</v>
      </c>
      <c r="AB27" s="122">
        <v>0.14708333333333334</v>
      </c>
      <c r="AC27" s="122">
        <v>0.13708333333333333</v>
      </c>
      <c r="AD27" s="122">
        <v>0.12208333333333334</v>
      </c>
      <c r="AE27" s="122">
        <v>0.10479166666666666</v>
      </c>
    </row>
    <row r="28" spans="3:32" ht="14.1" customHeight="1">
      <c r="C28" s="105" t="s">
        <v>108</v>
      </c>
      <c r="D28" s="121">
        <f>(1+D26)/(1+D21)-1</f>
        <v>0.10519366673102892</v>
      </c>
      <c r="E28" s="121">
        <f t="shared" ref="E28:AB28" si="1">(1+E26)/(1+E21)-1</f>
        <v>0.11081219543284093</v>
      </c>
      <c r="F28" s="121">
        <f t="shared" si="1"/>
        <v>6.5868741281638554E-2</v>
      </c>
      <c r="G28" s="121">
        <f t="shared" si="1"/>
        <v>9.4335982442098842E-2</v>
      </c>
      <c r="H28" s="121">
        <f t="shared" si="1"/>
        <v>0.1164808708685019</v>
      </c>
      <c r="I28" s="121">
        <f t="shared" si="1"/>
        <v>9.8005965469111445E-2</v>
      </c>
      <c r="J28" s="121">
        <f t="shared" si="1"/>
        <v>6.5024829588303135E-2</v>
      </c>
      <c r="K28" s="121">
        <f t="shared" si="1"/>
        <v>7.4098902124540844E-2</v>
      </c>
      <c r="L28" s="121">
        <f t="shared" si="1"/>
        <v>4.2548938059842278E-2</v>
      </c>
      <c r="M28" s="121">
        <f t="shared" si="1"/>
        <v>4.5712125573783791E-2</v>
      </c>
      <c r="N28" s="121">
        <f t="shared" si="1"/>
        <v>4.2220710808436701E-2</v>
      </c>
      <c r="O28" s="121">
        <f t="shared" si="1"/>
        <v>1.3335449942539324E-2</v>
      </c>
      <c r="P28" s="121">
        <f t="shared" si="1"/>
        <v>3.8610993895774826E-2</v>
      </c>
      <c r="Q28" s="121">
        <f t="shared" si="1"/>
        <v>5.0208215307916859E-2</v>
      </c>
      <c r="R28" s="121">
        <f t="shared" si="1"/>
        <v>3.2320177068751121E-2</v>
      </c>
      <c r="S28" s="121">
        <f t="shared" si="1"/>
        <v>7.0205598132211167E-2</v>
      </c>
      <c r="T28" s="121">
        <f t="shared" si="1"/>
        <v>3.9365519093006007E-2</v>
      </c>
      <c r="U28" s="121">
        <f t="shared" si="1"/>
        <v>2.6549746010771313E-2</v>
      </c>
      <c r="V28" s="121">
        <f t="shared" si="1"/>
        <v>1.8584558996286304E-3</v>
      </c>
      <c r="W28" s="121">
        <f t="shared" si="1"/>
        <v>-2.4086472838313888E-2</v>
      </c>
      <c r="X28" s="121">
        <f t="shared" si="1"/>
        <v>-7.3684853366972058E-3</v>
      </c>
      <c r="Y28" s="121">
        <f t="shared" si="1"/>
        <v>7.5293284461600107E-2</v>
      </c>
      <c r="Z28" s="121">
        <f t="shared" si="1"/>
        <v>6.8139255485164085E-2</v>
      </c>
      <c r="AA28" s="121">
        <f t="shared" si="1"/>
        <v>7.0769040912611825E-2</v>
      </c>
      <c r="AB28" s="122">
        <f t="shared" si="1"/>
        <v>9.0793109469514244E-2</v>
      </c>
      <c r="AC28" s="122">
        <f t="shared" ref="AC28:AD28" si="2">(1+AC26)/(1+AC21)-1</f>
        <v>8.3950250057411191E-2</v>
      </c>
      <c r="AD28" s="122">
        <f t="shared" si="2"/>
        <v>6.9711538461537881E-2</v>
      </c>
      <c r="AE28" s="122">
        <f t="shared" ref="AE28" si="3">(1+AE26)/(1+AE21)-1</f>
        <v>6.5217391304347228E-2</v>
      </c>
    </row>
    <row r="29" spans="3:32" ht="14.1" customHeight="1">
      <c r="C29" s="105" t="s">
        <v>147</v>
      </c>
      <c r="D29" s="120">
        <v>0.1905</v>
      </c>
      <c r="E29" s="120">
        <v>0.2291</v>
      </c>
      <c r="F29" s="120">
        <v>0.1681</v>
      </c>
      <c r="G29" s="120">
        <v>0.17460000000000001</v>
      </c>
      <c r="H29" s="120">
        <v>0.18149999999999999</v>
      </c>
      <c r="I29" s="120">
        <v>0.13110120704476697</v>
      </c>
      <c r="J29" s="120">
        <v>0.11109969802313063</v>
      </c>
      <c r="K29" s="120">
        <v>0.13610008595841577</v>
      </c>
      <c r="L29" s="120">
        <v>8.6099475416244242E-2</v>
      </c>
      <c r="M29" s="120">
        <v>0.10609883677758386</v>
      </c>
      <c r="N29" s="120">
        <v>0.10859925378752461</v>
      </c>
      <c r="O29" s="120">
        <v>7.1098984525206077E-2</v>
      </c>
      <c r="P29" s="120">
        <v>9.7799999999999998E-2</v>
      </c>
      <c r="Q29" s="120">
        <v>0.11509999999999999</v>
      </c>
      <c r="R29" s="121">
        <v>0.1414</v>
      </c>
      <c r="S29" s="121">
        <v>0.1363</v>
      </c>
      <c r="T29" s="121">
        <v>6.9900000000000004E-2</v>
      </c>
      <c r="U29" s="121">
        <v>6.4000000000000001E-2</v>
      </c>
      <c r="V29" s="121">
        <v>4.5899999999999996E-2</v>
      </c>
      <c r="W29" s="121">
        <v>1.9E-2</v>
      </c>
      <c r="X29" s="121">
        <v>8.7599999999999997E-2</v>
      </c>
      <c r="Y29" s="121">
        <v>0.13650000000000001</v>
      </c>
      <c r="Z29" s="121">
        <v>0.11869999999999999</v>
      </c>
      <c r="AA29" s="121">
        <v>0.1177</v>
      </c>
      <c r="AB29" s="122">
        <v>0.15129541673107669</v>
      </c>
      <c r="AC29" s="122">
        <v>0.13132108005547663</v>
      </c>
      <c r="AD29" s="122">
        <v>0.11221620872959635</v>
      </c>
      <c r="AE29" s="122">
        <v>0.10136403876435569</v>
      </c>
    </row>
    <row r="30" spans="3:32" ht="14.1" customHeight="1">
      <c r="C30" s="105" t="s">
        <v>148</v>
      </c>
      <c r="D30" s="121">
        <v>0.17422850431038683</v>
      </c>
      <c r="E30" s="121">
        <v>0.19037730952872756</v>
      </c>
      <c r="F30" s="121">
        <v>0.23224121137974185</v>
      </c>
      <c r="G30" s="121">
        <v>0.16169691194490365</v>
      </c>
      <c r="H30" s="121">
        <v>0.19072618185637613</v>
      </c>
      <c r="I30" s="121">
        <v>0.15179870575726562</v>
      </c>
      <c r="J30" s="121">
        <v>0.11905525543414952</v>
      </c>
      <c r="K30" s="121">
        <v>0.12298304837229779</v>
      </c>
      <c r="L30" s="121">
        <v>0.10004968270418302</v>
      </c>
      <c r="M30" s="121">
        <v>9.7538638373997344E-2</v>
      </c>
      <c r="N30" s="121">
        <v>0.11610634760581817</v>
      </c>
      <c r="O30" s="121">
        <v>8.4881228726430002E-2</v>
      </c>
      <c r="P30" s="121">
        <v>8.0172152034942101E-2</v>
      </c>
      <c r="Q30" s="121">
        <v>0.10765295782093309</v>
      </c>
      <c r="R30" s="121">
        <v>0.13333478108493146</v>
      </c>
      <c r="S30" s="121">
        <v>0.14059903456814271</v>
      </c>
      <c r="T30" s="121">
        <v>0.10046304404301298</v>
      </c>
      <c r="U30" s="121">
        <v>6.4757174250057226E-2</v>
      </c>
      <c r="V30" s="121">
        <v>5.9381227447692364E-2</v>
      </c>
      <c r="W30" s="121">
        <v>2.7847095323454196E-2</v>
      </c>
      <c r="X30" s="121">
        <v>4.3967663233453358E-2</v>
      </c>
      <c r="Y30" s="121">
        <v>0.1242156862134729</v>
      </c>
      <c r="Z30" s="121">
        <v>0.13198299273696934</v>
      </c>
      <c r="AA30" s="121">
        <v>0.10838193185851752</v>
      </c>
      <c r="AB30" s="122">
        <v>0.14427132340556548</v>
      </c>
      <c r="AC30" s="122">
        <v>0.13689926642218575</v>
      </c>
      <c r="AD30" s="122">
        <v>0.12187883752174478</v>
      </c>
      <c r="AE30" s="122">
        <v>0.10410930698343379</v>
      </c>
    </row>
    <row r="31" spans="3:32" ht="14.1" customHeight="1">
      <c r="C31" s="105" t="s">
        <v>109</v>
      </c>
      <c r="D31" s="117">
        <v>0.1</v>
      </c>
      <c r="E31" s="117">
        <v>0.1</v>
      </c>
      <c r="F31" s="117">
        <v>0.11</v>
      </c>
      <c r="G31" s="117">
        <v>9.7500000000000003E-2</v>
      </c>
      <c r="H31" s="117">
        <v>9.7500000000000003E-2</v>
      </c>
      <c r="I31" s="117">
        <v>6.8499999999999991E-2</v>
      </c>
      <c r="J31" s="117">
        <v>6.25E-2</v>
      </c>
      <c r="K31" s="117">
        <v>6.25E-2</v>
      </c>
      <c r="L31" s="117">
        <v>0.06</v>
      </c>
      <c r="M31" s="117">
        <v>0.06</v>
      </c>
      <c r="N31" s="117">
        <v>0.06</v>
      </c>
      <c r="O31" s="117">
        <v>5.5E-2</v>
      </c>
      <c r="P31" s="117">
        <v>0.05</v>
      </c>
      <c r="Q31" s="117">
        <v>0.05</v>
      </c>
      <c r="R31" s="117">
        <v>7.0000000000000007E-2</v>
      </c>
      <c r="S31" s="117">
        <v>7.4999999999999997E-2</v>
      </c>
      <c r="T31" s="117">
        <v>7.0000000000000007E-2</v>
      </c>
      <c r="U31" s="117">
        <v>6.9800000000000001E-2</v>
      </c>
      <c r="V31" s="117">
        <v>5.57E-2</v>
      </c>
      <c r="W31" s="117">
        <v>4.5499999999999999E-2</v>
      </c>
      <c r="X31" s="117">
        <v>5.3200000000000004E-2</v>
      </c>
      <c r="Y31" s="117">
        <v>7.2000000000000008E-2</v>
      </c>
      <c r="Z31" s="117">
        <v>6.5500000000000003E-2</v>
      </c>
      <c r="AA31" s="117">
        <v>7.4299999999999991E-2</v>
      </c>
      <c r="AB31" s="119">
        <v>8.7111730211475447E-2</v>
      </c>
      <c r="AC31" s="119">
        <v>8.078880922400139E-2</v>
      </c>
      <c r="AD31" s="119">
        <v>7.273805123817835E-2</v>
      </c>
      <c r="AE31" s="119">
        <v>6.9767029332390318E-2</v>
      </c>
    </row>
    <row r="32" spans="3:32" ht="14.1" customHeight="1">
      <c r="C32" s="105" t="s">
        <v>110</v>
      </c>
      <c r="D32" s="117" t="s">
        <v>72</v>
      </c>
      <c r="E32" s="117" t="s">
        <v>72</v>
      </c>
      <c r="F32" s="117" t="s">
        <v>72</v>
      </c>
      <c r="G32" s="117" t="s">
        <v>72</v>
      </c>
      <c r="H32" s="117" t="s">
        <v>72</v>
      </c>
      <c r="I32" s="117" t="s">
        <v>72</v>
      </c>
      <c r="J32" s="117" t="s">
        <v>72</v>
      </c>
      <c r="K32" s="117" t="s">
        <v>72</v>
      </c>
      <c r="L32" s="117" t="s">
        <v>72</v>
      </c>
      <c r="M32" s="117" t="s">
        <v>72</v>
      </c>
      <c r="N32" s="117" t="s">
        <v>72</v>
      </c>
      <c r="O32" s="117" t="s">
        <v>72</v>
      </c>
      <c r="P32" s="117" t="s">
        <v>72</v>
      </c>
      <c r="Q32" s="117" t="s">
        <v>72</v>
      </c>
      <c r="R32" s="117" t="s">
        <v>72</v>
      </c>
      <c r="S32" s="117" t="s">
        <v>72</v>
      </c>
      <c r="T32" s="117" t="s">
        <v>72</v>
      </c>
      <c r="U32" s="123">
        <v>2.98E-2</v>
      </c>
      <c r="V32" s="123">
        <v>1.6799999999999999E-2</v>
      </c>
      <c r="W32" s="123">
        <v>1.83E-2</v>
      </c>
      <c r="X32" s="123">
        <v>4.0999999999999995E-2</v>
      </c>
      <c r="Y32" s="123">
        <v>5.2300000000000006E-2</v>
      </c>
      <c r="Z32" s="123">
        <v>5.5599999999999997E-2</v>
      </c>
      <c r="AA32" s="123">
        <v>6.6600000000000006E-2</v>
      </c>
      <c r="AB32" s="119">
        <v>6.7377600568572088E-2</v>
      </c>
      <c r="AC32" s="119">
        <v>6.5216147661438212E-2</v>
      </c>
      <c r="AD32" s="119">
        <v>6.2100154578798798E-2</v>
      </c>
      <c r="AE32" s="119">
        <v>6.1282574922404957E-2</v>
      </c>
    </row>
    <row r="33" spans="3:36" ht="15.95" customHeight="1">
      <c r="C33" s="103" t="s">
        <v>111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3:36" ht="14.1" customHeight="1">
      <c r="C34" s="124" t="s">
        <v>112</v>
      </c>
      <c r="D34" s="125" t="s">
        <v>72</v>
      </c>
      <c r="E34" s="125" t="s">
        <v>72</v>
      </c>
      <c r="F34" s="125">
        <v>3.2000000000000001E-2</v>
      </c>
      <c r="G34" s="125">
        <v>3.7000000000000005E-2</v>
      </c>
      <c r="H34" s="125">
        <v>3.7000000000000005E-2</v>
      </c>
      <c r="I34" s="125">
        <v>3.15073653216182E-2</v>
      </c>
      <c r="J34" s="125">
        <v>3.2378480492074396E-2</v>
      </c>
      <c r="K34" s="125">
        <v>3.3308747482959998E-2</v>
      </c>
      <c r="L34" s="125">
        <v>1.9432367228807701E-2</v>
      </c>
      <c r="M34" s="125">
        <v>2.6170881076282199E-2</v>
      </c>
      <c r="N34" s="125">
        <v>2.9428565897347402E-2</v>
      </c>
      <c r="O34" s="125">
        <v>2.1837930118834E-2</v>
      </c>
      <c r="P34" s="125">
        <v>1.7174248698826701E-2</v>
      </c>
      <c r="Q34" s="125">
        <v>-5.7207907345401196E-3</v>
      </c>
      <c r="R34" s="125">
        <v>-1.8761145372644502E-2</v>
      </c>
      <c r="S34" s="125">
        <v>-2.4857811416732E-2</v>
      </c>
      <c r="T34" s="125">
        <v>-1.6892206089228624E-2</v>
      </c>
      <c r="U34" s="125">
        <v>-1.5454563589696808E-2</v>
      </c>
      <c r="V34" s="125">
        <v>-8.1762220116021675E-3</v>
      </c>
      <c r="W34" s="125">
        <v>-9.219633395093299E-2</v>
      </c>
      <c r="X34" s="125">
        <v>6.8614946101761103E-3</v>
      </c>
      <c r="Y34" s="125">
        <v>1.2336075628965239E-2</v>
      </c>
      <c r="Z34" s="125">
        <v>-2.2764887953810063E-2</v>
      </c>
      <c r="AA34" s="125">
        <v>-4.0487167455574855E-3</v>
      </c>
      <c r="AB34" s="126">
        <v>-6.5227664632876948E-3</v>
      </c>
      <c r="AC34" s="126">
        <v>-7.4053676363733277E-3</v>
      </c>
      <c r="AD34" s="126">
        <v>-1.0977218797696977E-2</v>
      </c>
      <c r="AE34" s="126">
        <v>-9.8876159863118193E-3</v>
      </c>
    </row>
    <row r="35" spans="3:36" ht="14.1" customHeight="1">
      <c r="C35" s="124" t="s">
        <v>113</v>
      </c>
      <c r="D35" s="125" t="s">
        <v>72</v>
      </c>
      <c r="E35" s="125" t="s">
        <v>72</v>
      </c>
      <c r="F35" s="125" t="s">
        <v>72</v>
      </c>
      <c r="G35" s="125" t="s">
        <v>72</v>
      </c>
      <c r="H35" s="125" t="s">
        <v>72</v>
      </c>
      <c r="I35" s="125">
        <v>-3.5696839514598698E-2</v>
      </c>
      <c r="J35" s="125">
        <v>-2.73725336606261E-2</v>
      </c>
      <c r="K35" s="125">
        <v>-1.9913540252873299E-2</v>
      </c>
      <c r="L35" s="125">
        <v>-3.1875435007577099E-2</v>
      </c>
      <c r="M35" s="125">
        <v>-2.4106255204233901E-2</v>
      </c>
      <c r="N35" s="125">
        <v>-2.4669424086251199E-2</v>
      </c>
      <c r="O35" s="125">
        <v>-2.2620359102577502E-2</v>
      </c>
      <c r="P35" s="125">
        <v>-2.9550042751220702E-2</v>
      </c>
      <c r="Q35" s="125">
        <v>-5.9511874696770696E-2</v>
      </c>
      <c r="R35" s="125">
        <v>-0.102244257415259</v>
      </c>
      <c r="S35" s="125">
        <v>-8.9803173097582206E-2</v>
      </c>
      <c r="T35" s="125">
        <v>-7.7656986062181133E-2</v>
      </c>
      <c r="U35" s="125">
        <v>-6.959341842404089E-2</v>
      </c>
      <c r="V35" s="125">
        <v>-5.8079033139961149E-2</v>
      </c>
      <c r="W35" s="125">
        <v>-0.1334354209651607</v>
      </c>
      <c r="X35" s="125">
        <v>-4.2571866432834587E-2</v>
      </c>
      <c r="Y35" s="125">
        <v>-4.5679322564105611E-2</v>
      </c>
      <c r="Z35" s="125">
        <v>-8.8402361511053684E-2</v>
      </c>
      <c r="AA35" s="125">
        <v>-8.4972366032466204E-2</v>
      </c>
      <c r="AB35" s="126">
        <v>-9.2027318666427077E-2</v>
      </c>
      <c r="AC35" s="126">
        <v>-9.7955855220699661E-2</v>
      </c>
      <c r="AD35" s="126">
        <v>-0.10552076467806447</v>
      </c>
      <c r="AE35" s="126">
        <v>-0.10156605872913917</v>
      </c>
    </row>
    <row r="36" spans="3:36" ht="14.1" customHeight="1">
      <c r="C36" s="105" t="s">
        <v>114</v>
      </c>
      <c r="D36" s="125" t="s">
        <v>72</v>
      </c>
      <c r="E36" s="125" t="s">
        <v>72</v>
      </c>
      <c r="F36" s="125">
        <v>0.54100000000000004</v>
      </c>
      <c r="G36" s="125">
        <v>0.502</v>
      </c>
      <c r="H36" s="125">
        <v>0.47899999999999998</v>
      </c>
      <c r="I36" s="125">
        <v>0.46485821992278403</v>
      </c>
      <c r="J36" s="125">
        <v>0.44545775549754901</v>
      </c>
      <c r="K36" s="125">
        <v>0.37566313321511902</v>
      </c>
      <c r="L36" s="125">
        <v>0.40884919586917595</v>
      </c>
      <c r="M36" s="125">
        <v>0.37979359383795297</v>
      </c>
      <c r="N36" s="125">
        <v>0.34491652270314299</v>
      </c>
      <c r="O36" s="125">
        <v>0.32253671689330404</v>
      </c>
      <c r="P36" s="125">
        <v>0.30590588384252998</v>
      </c>
      <c r="Q36" s="125">
        <v>0.33111382800798095</v>
      </c>
      <c r="R36" s="125">
        <v>0.36036742344724604</v>
      </c>
      <c r="S36" s="125">
        <v>0.46159547274065998</v>
      </c>
      <c r="T36" s="125">
        <v>0.51369721286391623</v>
      </c>
      <c r="U36" s="125">
        <v>0.52766460848092378</v>
      </c>
      <c r="V36" s="125">
        <v>0.54698837798440214</v>
      </c>
      <c r="W36" s="125">
        <v>0.61370702812009126</v>
      </c>
      <c r="X36" s="125">
        <v>0.55113661378912737</v>
      </c>
      <c r="Y36" s="125">
        <v>0.56132920193191693</v>
      </c>
      <c r="Z36" s="125">
        <v>0.60427870399771499</v>
      </c>
      <c r="AA36" s="125">
        <v>0.61480777983974499</v>
      </c>
      <c r="AB36" s="126">
        <v>0.66891194418741118</v>
      </c>
      <c r="AC36" s="126">
        <v>0.72701595667516861</v>
      </c>
      <c r="AD36" s="126">
        <v>0.7706820344549361</v>
      </c>
      <c r="AE36" s="126">
        <v>0.81795370659180699</v>
      </c>
    </row>
    <row r="37" spans="3:36" ht="14.1" customHeight="1">
      <c r="C37" s="105" t="s">
        <v>115</v>
      </c>
      <c r="D37" s="125" t="s">
        <v>72</v>
      </c>
      <c r="E37" s="125" t="s">
        <v>72</v>
      </c>
      <c r="F37" s="125" t="s">
        <v>72</v>
      </c>
      <c r="G37" s="125" t="s">
        <v>72</v>
      </c>
      <c r="H37" s="125" t="s">
        <v>72</v>
      </c>
      <c r="I37" s="125">
        <v>0.55475105726361296</v>
      </c>
      <c r="J37" s="125">
        <v>0.56717011307652498</v>
      </c>
      <c r="K37" s="125">
        <v>0.55980644387381295</v>
      </c>
      <c r="L37" s="125">
        <v>0.59207932367207694</v>
      </c>
      <c r="M37" s="125">
        <v>0.51765333582335005</v>
      </c>
      <c r="N37" s="125">
        <v>0.512661763786457</v>
      </c>
      <c r="O37" s="125">
        <v>0.53667189110830205</v>
      </c>
      <c r="P37" s="125">
        <v>0.51541505601346704</v>
      </c>
      <c r="Q37" s="125">
        <v>0.56280930979222399</v>
      </c>
      <c r="R37" s="125">
        <v>0.6545249470723159</v>
      </c>
      <c r="S37" s="125">
        <v>0.69863462180864699</v>
      </c>
      <c r="T37" s="125">
        <v>0.73717926766953923</v>
      </c>
      <c r="U37" s="125">
        <v>0.75269504977745294</v>
      </c>
      <c r="V37" s="125">
        <v>0.74435060850549495</v>
      </c>
      <c r="W37" s="125">
        <v>0.86940722081747657</v>
      </c>
      <c r="X37" s="125">
        <v>0.77305985650159537</v>
      </c>
      <c r="Y37" s="125">
        <v>0.71677718048971817</v>
      </c>
      <c r="Z37" s="125">
        <v>0.73828164631582704</v>
      </c>
      <c r="AA37" s="125">
        <v>0.76496034039239358</v>
      </c>
      <c r="AB37" s="126">
        <v>0.7962597151578058</v>
      </c>
      <c r="AC37" s="126">
        <v>0.84675544152613968</v>
      </c>
      <c r="AD37" s="126">
        <v>0.90439802626735566</v>
      </c>
      <c r="AE37" s="126">
        <v>0.95572472272788811</v>
      </c>
    </row>
    <row r="38" spans="3:36" ht="15.95" customHeight="1">
      <c r="C38" s="103" t="s">
        <v>116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3:36" ht="14.1" customHeight="1">
      <c r="C39" s="127" t="s">
        <v>117</v>
      </c>
      <c r="D39" s="128">
        <v>2.3105000000000002</v>
      </c>
      <c r="E39" s="128">
        <v>3.54</v>
      </c>
      <c r="F39" s="128">
        <v>2.8914999999999997</v>
      </c>
      <c r="G39" s="128">
        <v>2.6560000000000001</v>
      </c>
      <c r="H39" s="128">
        <v>2.3355000000000001</v>
      </c>
      <c r="I39" s="128">
        <v>2.1364000000000001</v>
      </c>
      <c r="J39" s="128">
        <v>1.78</v>
      </c>
      <c r="K39" s="128">
        <v>2.3144999999999998</v>
      </c>
      <c r="L39" s="128">
        <v>1.7444999999999999</v>
      </c>
      <c r="M39" s="128">
        <v>1.6613</v>
      </c>
      <c r="N39" s="128">
        <v>1.8668</v>
      </c>
      <c r="O39" s="128">
        <v>2.0516000000000001</v>
      </c>
      <c r="P39" s="128">
        <v>2.3620999999999999</v>
      </c>
      <c r="Q39" s="128">
        <v>2.6576</v>
      </c>
      <c r="R39" s="128">
        <v>3.9578000000000002</v>
      </c>
      <c r="S39" s="128">
        <v>3.2551999999999999</v>
      </c>
      <c r="T39" s="128">
        <v>3.3125</v>
      </c>
      <c r="U39" s="128">
        <v>3.8763999999999998</v>
      </c>
      <c r="V39" s="128">
        <v>4.0309999999999997</v>
      </c>
      <c r="W39" s="128">
        <v>5.1925999999999997</v>
      </c>
      <c r="X39" s="128">
        <v>5.5698999999999996</v>
      </c>
      <c r="Y39" s="128">
        <v>5.2804000000000002</v>
      </c>
      <c r="Z39" s="128">
        <v>4.8571999999999997</v>
      </c>
      <c r="AA39" s="128">
        <v>6.1773999999999996</v>
      </c>
      <c r="AB39" s="129">
        <v>5.75</v>
      </c>
      <c r="AC39" s="129">
        <v>5.75</v>
      </c>
      <c r="AD39" s="129">
        <v>5.9</v>
      </c>
      <c r="AE39" s="129">
        <v>6</v>
      </c>
    </row>
    <row r="40" spans="3:36" ht="14.1" customHeight="1">
      <c r="C40" s="127" t="s">
        <v>118</v>
      </c>
      <c r="D40" s="128">
        <v>2.3507822333584287</v>
      </c>
      <c r="E40" s="128">
        <v>2.921697396715603</v>
      </c>
      <c r="F40" s="128">
        <v>3.0770607382834556</v>
      </c>
      <c r="G40" s="128">
        <v>2.9261243364546079</v>
      </c>
      <c r="H40" s="128">
        <v>2.4351059884559882</v>
      </c>
      <c r="I40" s="128">
        <v>2.1750479670148692</v>
      </c>
      <c r="J40" s="128">
        <v>1.9472187596172577</v>
      </c>
      <c r="K40" s="128">
        <v>1.8360254648974215</v>
      </c>
      <c r="L40" s="128">
        <v>1.9993631764853508</v>
      </c>
      <c r="M40" s="128">
        <v>1.7602312912510192</v>
      </c>
      <c r="N40" s="128">
        <v>1.6752187327260841</v>
      </c>
      <c r="O40" s="128">
        <v>1.9548007777719991</v>
      </c>
      <c r="P40" s="128">
        <v>2.1599811758893281</v>
      </c>
      <c r="Q40" s="128">
        <v>2.3541833333333329</v>
      </c>
      <c r="R40" s="128">
        <v>3.3308666666666666</v>
      </c>
      <c r="S40" s="128">
        <v>3.4866583333333332</v>
      </c>
      <c r="T40" s="128">
        <v>3.1917583333333339</v>
      </c>
      <c r="U40" s="128">
        <v>3.6558666666666664</v>
      </c>
      <c r="V40" s="128">
        <v>3.9461500000000007</v>
      </c>
      <c r="W40" s="128">
        <v>5.1604750000000008</v>
      </c>
      <c r="X40" s="128">
        <v>5.395908333333332</v>
      </c>
      <c r="Y40" s="128">
        <v>5.1652166666666668</v>
      </c>
      <c r="Z40" s="128">
        <v>4.9918333333333322</v>
      </c>
      <c r="AA40" s="128">
        <v>5.3895460944026725</v>
      </c>
      <c r="AB40" s="129">
        <v>5.7792986201298717</v>
      </c>
      <c r="AC40" s="129">
        <v>5.75</v>
      </c>
      <c r="AD40" s="129">
        <v>5.8312500000000007</v>
      </c>
      <c r="AE40" s="129">
        <v>5.9541666666666631</v>
      </c>
    </row>
    <row r="41" spans="3:36" ht="15.95" customHeight="1">
      <c r="C41" s="103" t="s">
        <v>119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</row>
    <row r="42" spans="3:36" ht="14.1" customHeight="1">
      <c r="C42" s="105" t="s">
        <v>122</v>
      </c>
      <c r="D42" s="130">
        <f t="shared" ref="D42" si="4">D43-D44</f>
        <v>1.4632740609999999</v>
      </c>
      <c r="E42" s="130">
        <f t="shared" ref="E42" si="5">E43-E44</f>
        <v>11.872394550000003</v>
      </c>
      <c r="F42" s="130">
        <f t="shared" ref="F42" si="6">F43-F44</f>
        <v>23.469583537999995</v>
      </c>
      <c r="G42" s="130">
        <f t="shared" ref="G42" si="7">G43-G44</f>
        <v>31.308035700999994</v>
      </c>
      <c r="H42" s="130">
        <f t="shared" ref="H42" si="8">H43-H44</f>
        <v>43.90561985299999</v>
      </c>
      <c r="I42" s="130">
        <f t="shared" ref="I42" si="9">I43-I44</f>
        <v>45.050054339000013</v>
      </c>
      <c r="J42" s="130">
        <f t="shared" ref="J42" si="10">J43-J44</f>
        <v>37.774434713000005</v>
      </c>
      <c r="K42" s="130">
        <f t="shared" ref="K42" si="11">K43-K44</f>
        <v>21.057536550999998</v>
      </c>
      <c r="L42" s="130">
        <f t="shared" ref="L42" si="12">L43-L44</f>
        <v>22.394062663000028</v>
      </c>
      <c r="M42" s="130">
        <f t="shared" ref="M42" si="13">M43-M44</f>
        <v>17.09716997999999</v>
      </c>
      <c r="N42" s="130">
        <f t="shared" ref="N42" si="14">N43-N44</f>
        <v>25.696552806000028</v>
      </c>
      <c r="O42" s="130">
        <f t="shared" ref="O42" si="15">O43-O44</f>
        <v>14.786112088999971</v>
      </c>
      <c r="P42" s="130">
        <f t="shared" ref="P42" si="16">P43-P44</f>
        <v>-8.9566308529999787</v>
      </c>
      <c r="Q42" s="130">
        <f t="shared" ref="Q42" si="17">Q43-Q44</f>
        <v>-9.8997819579999771</v>
      </c>
      <c r="R42" s="130">
        <f t="shared" ref="R42" si="18">R43-R44</f>
        <v>13.678095985999988</v>
      </c>
      <c r="S42" s="130">
        <f t="shared" ref="S42" si="19">S43-S44</f>
        <v>40.204771560999973</v>
      </c>
      <c r="T42" s="130">
        <f t="shared" ref="T42:U42" si="20">T43-T44</f>
        <v>56.036664349999967</v>
      </c>
      <c r="U42" s="130">
        <f t="shared" si="20"/>
        <v>46.567539897000017</v>
      </c>
      <c r="V42" s="130">
        <f t="shared" ref="V42:AB42" si="21">V43-V44</f>
        <v>35.19884006700002</v>
      </c>
      <c r="W42" s="130">
        <f t="shared" si="21"/>
        <v>50.393416776000009</v>
      </c>
      <c r="X42" s="130">
        <f t="shared" si="21"/>
        <v>61.406528280000003</v>
      </c>
      <c r="Y42" s="130">
        <f t="shared" si="21"/>
        <v>61.525351274000002</v>
      </c>
      <c r="Z42" s="130">
        <f t="shared" si="21"/>
        <v>98.838153590999951</v>
      </c>
      <c r="AA42" s="130">
        <f t="shared" si="21"/>
        <v>74.552129113999968</v>
      </c>
      <c r="AB42" s="131">
        <f t="shared" si="21"/>
        <v>78.529968451269156</v>
      </c>
      <c r="AC42" s="131">
        <f t="shared" ref="AC42:AD42" si="22">AC43-AC44</f>
        <v>79.520250292720789</v>
      </c>
      <c r="AD42" s="131">
        <f t="shared" si="22"/>
        <v>85.532806546591814</v>
      </c>
      <c r="AE42" s="131">
        <f t="shared" ref="AE42" si="23">AE43-AE44</f>
        <v>92.577767777292308</v>
      </c>
    </row>
    <row r="43" spans="3:36" ht="14.1" customHeight="1">
      <c r="C43" s="132" t="s">
        <v>120</v>
      </c>
      <c r="D43" s="133">
        <v>58.032294243000003</v>
      </c>
      <c r="E43" s="133">
        <v>60.147158103000002</v>
      </c>
      <c r="F43" s="133">
        <v>72.776746689999996</v>
      </c>
      <c r="G43" s="133">
        <v>95.121672368999995</v>
      </c>
      <c r="H43" s="133">
        <v>118.59783540699999</v>
      </c>
      <c r="I43" s="133">
        <v>137.58115120900001</v>
      </c>
      <c r="J43" s="133">
        <v>159.816383833</v>
      </c>
      <c r="K43" s="133">
        <v>195.764624177</v>
      </c>
      <c r="L43" s="133">
        <v>151.79167418600002</v>
      </c>
      <c r="M43" s="133">
        <v>200.43413482599999</v>
      </c>
      <c r="N43" s="133">
        <v>253.66630950700002</v>
      </c>
      <c r="O43" s="133">
        <v>239.95253815799998</v>
      </c>
      <c r="P43" s="133">
        <v>232.54425560600001</v>
      </c>
      <c r="Q43" s="133">
        <v>220.92323683800001</v>
      </c>
      <c r="R43" s="133">
        <v>186.78235506299998</v>
      </c>
      <c r="S43" s="133">
        <v>179.52612921399998</v>
      </c>
      <c r="T43" s="133">
        <v>214.98810835299997</v>
      </c>
      <c r="U43" s="133">
        <v>231.88952339899998</v>
      </c>
      <c r="V43" s="133">
        <v>221.12680764700002</v>
      </c>
      <c r="W43" s="133">
        <v>209.180241655</v>
      </c>
      <c r="X43" s="133">
        <v>280.81457746000001</v>
      </c>
      <c r="Y43" s="133">
        <v>334.13603821999999</v>
      </c>
      <c r="Z43" s="133">
        <v>339.67277781899998</v>
      </c>
      <c r="AA43" s="133">
        <v>337.03627542200002</v>
      </c>
      <c r="AB43" s="134">
        <v>343.60882385800005</v>
      </c>
      <c r="AC43" s="134">
        <v>347.62529727673495</v>
      </c>
      <c r="AD43" s="134">
        <v>361.74343878258156</v>
      </c>
      <c r="AE43" s="134">
        <v>370.39887129052613</v>
      </c>
    </row>
    <row r="44" spans="3:36" ht="14.1" customHeight="1">
      <c r="C44" s="105" t="s">
        <v>121</v>
      </c>
      <c r="D44" s="133">
        <v>56.569020182000003</v>
      </c>
      <c r="E44" s="133">
        <v>48.274763553</v>
      </c>
      <c r="F44" s="133">
        <v>49.307163152000001</v>
      </c>
      <c r="G44" s="133">
        <v>63.813636668000001</v>
      </c>
      <c r="H44" s="133">
        <v>74.692215554000001</v>
      </c>
      <c r="I44" s="133">
        <v>92.531096869999999</v>
      </c>
      <c r="J44" s="133">
        <v>122.04194912</v>
      </c>
      <c r="K44" s="133">
        <v>174.707087626</v>
      </c>
      <c r="L44" s="133">
        <v>129.39761152299999</v>
      </c>
      <c r="M44" s="133">
        <v>183.336964846</v>
      </c>
      <c r="N44" s="133">
        <v>227.96975670099999</v>
      </c>
      <c r="O44" s="133">
        <v>225.16642606900001</v>
      </c>
      <c r="P44" s="133">
        <v>241.50088645899999</v>
      </c>
      <c r="Q44" s="133">
        <v>230.82301879599999</v>
      </c>
      <c r="R44" s="133">
        <v>173.10425907699999</v>
      </c>
      <c r="S44" s="133">
        <v>139.32135765300001</v>
      </c>
      <c r="T44" s="133">
        <v>158.95144400300001</v>
      </c>
      <c r="U44" s="133">
        <v>185.32198350199997</v>
      </c>
      <c r="V44" s="133">
        <v>185.92796758</v>
      </c>
      <c r="W44" s="133">
        <v>158.78682487899999</v>
      </c>
      <c r="X44" s="133">
        <v>219.40804918000001</v>
      </c>
      <c r="Y44" s="133">
        <v>272.61068694599999</v>
      </c>
      <c r="Z44" s="133">
        <v>240.83462422800002</v>
      </c>
      <c r="AA44" s="133">
        <v>262.48414630800005</v>
      </c>
      <c r="AB44" s="134">
        <v>265.0788554067309</v>
      </c>
      <c r="AC44" s="134">
        <v>268.10504698401417</v>
      </c>
      <c r="AD44" s="134">
        <v>276.21063223598975</v>
      </c>
      <c r="AE44" s="134">
        <v>277.82110351323382</v>
      </c>
      <c r="AG44" s="22"/>
      <c r="AH44" s="22"/>
      <c r="AI44" s="22"/>
      <c r="AJ44" s="22"/>
    </row>
    <row r="45" spans="3:36" ht="14.1" customHeight="1">
      <c r="C45" s="105" t="s">
        <v>123</v>
      </c>
      <c r="D45" s="135">
        <v>-4.4481277675291392E-2</v>
      </c>
      <c r="E45" s="135">
        <v>-1.8514120730035864E-2</v>
      </c>
      <c r="F45" s="135">
        <v>3.9201255099448632E-3</v>
      </c>
      <c r="G45" s="135">
        <v>1.338529501336088E-2</v>
      </c>
      <c r="H45" s="135">
        <v>1.3092985284308535E-2</v>
      </c>
      <c r="I45" s="135">
        <v>9.731458991268125E-3</v>
      </c>
      <c r="J45" s="135">
        <v>-1.9714176043610083E-3</v>
      </c>
      <c r="K45" s="135">
        <v>-2.102695608405112E-2</v>
      </c>
      <c r="L45" s="135">
        <v>-1.7534374467448169E-2</v>
      </c>
      <c r="M45" s="135">
        <v>-3.9243235135655564E-2</v>
      </c>
      <c r="N45" s="135">
        <v>-3.1966640422219403E-2</v>
      </c>
      <c r="O45" s="135">
        <v>-3.7619779974488017E-2</v>
      </c>
      <c r="P45" s="135">
        <v>-3.5805390127711431E-2</v>
      </c>
      <c r="Q45" s="135">
        <v>-4.5010253738871998E-2</v>
      </c>
      <c r="R45" s="135">
        <v>-3.5302312547721031E-2</v>
      </c>
      <c r="S45" s="135">
        <v>-1.6959196074747773E-2</v>
      </c>
      <c r="T45" s="135">
        <v>-1.2244950671030468E-2</v>
      </c>
      <c r="U45" s="135">
        <v>-2.808576302372701E-2</v>
      </c>
      <c r="V45" s="135">
        <v>-3.470800353380233E-2</v>
      </c>
      <c r="W45" s="135">
        <v>-1.68844946477399E-2</v>
      </c>
      <c r="X45" s="135">
        <v>-2.4189892418890708E-2</v>
      </c>
      <c r="Y45" s="135">
        <v>-2.1601460710324809E-2</v>
      </c>
      <c r="Z45" s="135">
        <v>-1.2748926073523339E-2</v>
      </c>
      <c r="AA45" s="135">
        <v>-2.7948911821002728E-2</v>
      </c>
      <c r="AB45" s="126">
        <v>-2.1999999999999999E-2</v>
      </c>
      <c r="AC45" s="126">
        <v>-2.1999999999999999E-2</v>
      </c>
      <c r="AD45" s="126">
        <v>-1.9656876869220026E-2</v>
      </c>
      <c r="AE45" s="126">
        <v>-1.8973083347472972E-2</v>
      </c>
    </row>
    <row r="46" spans="3:36" ht="14.1" customHeight="1" thickBot="1">
      <c r="C46" s="136" t="s">
        <v>124</v>
      </c>
      <c r="D46" s="137">
        <v>4.1496224988979688E-2</v>
      </c>
      <c r="E46" s="137">
        <v>3.2550656375913693E-2</v>
      </c>
      <c r="F46" s="137">
        <v>1.81315578384426E-2</v>
      </c>
      <c r="G46" s="137">
        <v>2.7144659607659549E-2</v>
      </c>
      <c r="H46" s="137">
        <v>1.7344039109111233E-2</v>
      </c>
      <c r="I46" s="137">
        <v>1.7529007700273189E-2</v>
      </c>
      <c r="J46" s="137">
        <v>3.1910893917023231E-2</v>
      </c>
      <c r="K46" s="137">
        <v>2.9942927853072218E-2</v>
      </c>
      <c r="L46" s="137">
        <v>1.8884212156662545E-2</v>
      </c>
      <c r="M46" s="137">
        <v>3.7321422385995937E-2</v>
      </c>
      <c r="N46" s="137">
        <v>3.9207731746105527E-2</v>
      </c>
      <c r="O46" s="137">
        <v>3.7582923653028566E-2</v>
      </c>
      <c r="P46" s="137">
        <v>3.0469995537709637E-2</v>
      </c>
      <c r="Q46" s="137">
        <v>3.5732216093521806E-2</v>
      </c>
      <c r="R46" s="137">
        <v>3.5964279174056778E-2</v>
      </c>
      <c r="S46" s="137">
        <v>4.1318626886891925E-2</v>
      </c>
      <c r="T46" s="137">
        <v>3.3386461478526669E-2</v>
      </c>
      <c r="U46" s="137">
        <v>4.0797650789927975E-2</v>
      </c>
      <c r="V46" s="137">
        <v>3.6942450328840803E-2</v>
      </c>
      <c r="W46" s="137">
        <v>3.0287338194280145E-2</v>
      </c>
      <c r="X46" s="137">
        <v>2.7781424956094421E-2</v>
      </c>
      <c r="Y46" s="137">
        <v>4.7412603335001378E-2</v>
      </c>
      <c r="Z46" s="137">
        <v>2.8281452786887321E-2</v>
      </c>
      <c r="AA46" s="137">
        <v>3.2122398827266571E-2</v>
      </c>
      <c r="AB46" s="138">
        <v>3.8686466291504455E-2</v>
      </c>
      <c r="AC46" s="138">
        <v>3.8998310353807047E-2</v>
      </c>
      <c r="AD46" s="138">
        <v>3.9360452934310709E-2</v>
      </c>
      <c r="AE46" s="138">
        <v>3.8656618714405122E-2</v>
      </c>
    </row>
    <row r="47" spans="3:36" ht="27.75" customHeight="1" thickTop="1"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"/>
    </row>
    <row r="48" spans="3:36" ht="12.95" customHeight="1">
      <c r="AA48" s="151"/>
      <c r="AB48" s="151"/>
      <c r="AC48" s="151"/>
      <c r="AD48" s="151"/>
    </row>
    <row r="49" spans="27:30" ht="12.95" customHeight="1">
      <c r="AA49" s="151"/>
      <c r="AB49" s="151"/>
      <c r="AC49" s="151"/>
      <c r="AD49" s="151"/>
    </row>
    <row r="51" spans="27:30" ht="12.95" customHeight="1">
      <c r="AA51" s="150"/>
      <c r="AB51" s="150"/>
      <c r="AC51" s="150"/>
      <c r="AD51" s="150"/>
    </row>
  </sheetData>
  <mergeCells count="3">
    <mergeCell ref="X1:Y1"/>
    <mergeCell ref="U1:W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6"/>
  <sheetViews>
    <sheetView showGridLines="0" zoomScale="85" zoomScaleNormal="85" zoomScaleSheetLayoutView="55" workbookViewId="0">
      <pane xSplit="2" ySplit="2" topLeftCell="C77" activePane="bottomRight" state="frozen"/>
      <selection activeCell="B1" sqref="B1"/>
      <selection pane="topRight" activeCell="C1" sqref="C1"/>
      <selection pane="bottomLeft" activeCell="B3" sqref="B3"/>
      <selection pane="bottomRight" activeCell="Q91" sqref="Q91"/>
    </sheetView>
  </sheetViews>
  <sheetFormatPr defaultColWidth="9.140625" defaultRowHeight="15"/>
  <cols>
    <col min="1" max="1" width="10.5703125" style="18" customWidth="1"/>
    <col min="2" max="2" width="13.5703125" style="19" customWidth="1"/>
    <col min="3" max="3" width="8" style="20" customWidth="1"/>
    <col min="4" max="7" width="8" style="19" customWidth="1"/>
    <col min="8" max="8" width="8.85546875" style="21" customWidth="1"/>
    <col min="9" max="9" width="11.14062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40625" style="21" customWidth="1"/>
    <col min="29" max="29" width="15.140625" style="21" bestFit="1" customWidth="1"/>
    <col min="30" max="30" width="14.140625" style="21" customWidth="1"/>
    <col min="31" max="31" width="15.140625" style="21" bestFit="1" customWidth="1"/>
    <col min="32" max="33" width="16.5703125" style="21" customWidth="1"/>
    <col min="34" max="16384" width="9.140625" style="17"/>
  </cols>
  <sheetData>
    <row r="1" spans="1:33" s="12" customFormat="1" ht="30" customHeight="1" thickTop="1">
      <c r="A1" s="143"/>
      <c r="B1" s="146"/>
      <c r="C1" s="156" t="s">
        <v>77</v>
      </c>
      <c r="D1" s="156"/>
      <c r="E1" s="156"/>
      <c r="F1" s="156"/>
      <c r="G1" s="23" t="s">
        <v>88</v>
      </c>
      <c r="H1" s="157" t="s">
        <v>2</v>
      </c>
      <c r="I1" s="158"/>
      <c r="J1" s="156" t="s">
        <v>91</v>
      </c>
      <c r="K1" s="156"/>
      <c r="L1" s="156" t="s">
        <v>92</v>
      </c>
      <c r="M1" s="156"/>
      <c r="N1" s="156" t="s">
        <v>93</v>
      </c>
      <c r="O1" s="156"/>
      <c r="P1" s="156" t="s">
        <v>0</v>
      </c>
      <c r="Q1" s="156"/>
      <c r="R1" s="156"/>
      <c r="S1" s="156" t="s">
        <v>1</v>
      </c>
      <c r="T1" s="156"/>
      <c r="U1" s="156"/>
      <c r="V1" s="156" t="s">
        <v>3</v>
      </c>
      <c r="W1" s="156"/>
      <c r="X1" s="156"/>
      <c r="Y1" s="156" t="s">
        <v>142</v>
      </c>
      <c r="Z1" s="156"/>
      <c r="AA1" s="156"/>
      <c r="AB1" s="155" t="s">
        <v>141</v>
      </c>
      <c r="AC1" s="155"/>
      <c r="AD1" s="155" t="s">
        <v>140</v>
      </c>
      <c r="AE1" s="155"/>
      <c r="AF1" s="24" t="s">
        <v>139</v>
      </c>
      <c r="AG1" s="25" t="s">
        <v>138</v>
      </c>
    </row>
    <row r="2" spans="1:33" s="13" customFormat="1" ht="15.75" thickBot="1">
      <c r="A2" s="144"/>
      <c r="B2" s="147"/>
      <c r="C2" s="23" t="s">
        <v>131</v>
      </c>
      <c r="D2" s="26" t="s">
        <v>79</v>
      </c>
      <c r="E2" s="26" t="s">
        <v>78</v>
      </c>
      <c r="F2" s="26" t="s">
        <v>133</v>
      </c>
      <c r="G2" s="26" t="s">
        <v>132</v>
      </c>
      <c r="H2" s="23" t="s">
        <v>134</v>
      </c>
      <c r="I2" s="23" t="s">
        <v>135</v>
      </c>
      <c r="J2" s="23" t="s">
        <v>134</v>
      </c>
      <c r="K2" s="23" t="s">
        <v>135</v>
      </c>
      <c r="L2" s="23" t="s">
        <v>134</v>
      </c>
      <c r="M2" s="23" t="s">
        <v>135</v>
      </c>
      <c r="N2" s="23" t="s">
        <v>134</v>
      </c>
      <c r="O2" s="23" t="s">
        <v>135</v>
      </c>
      <c r="P2" s="23" t="s">
        <v>131</v>
      </c>
      <c r="Q2" s="23" t="s">
        <v>132</v>
      </c>
      <c r="R2" s="23" t="s">
        <v>133</v>
      </c>
      <c r="S2" s="23" t="s">
        <v>131</v>
      </c>
      <c r="T2" s="23" t="s">
        <v>132</v>
      </c>
      <c r="U2" s="23" t="s">
        <v>133</v>
      </c>
      <c r="V2" s="23" t="s">
        <v>131</v>
      </c>
      <c r="W2" s="23" t="s">
        <v>132</v>
      </c>
      <c r="X2" s="23" t="s">
        <v>133</v>
      </c>
      <c r="Y2" s="23" t="s">
        <v>131</v>
      </c>
      <c r="Z2" s="23" t="s">
        <v>132</v>
      </c>
      <c r="AA2" s="23" t="s">
        <v>133</v>
      </c>
      <c r="AB2" s="23" t="s">
        <v>136</v>
      </c>
      <c r="AC2" s="23" t="s">
        <v>137</v>
      </c>
      <c r="AD2" s="23" t="s">
        <v>136</v>
      </c>
      <c r="AE2" s="23" t="s">
        <v>137</v>
      </c>
      <c r="AF2" s="23" t="s">
        <v>137</v>
      </c>
      <c r="AG2" s="23" t="s">
        <v>137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-3.26656940359904E-3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-8.3353332411623127E-3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8.4424620390064486E-3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1.032934756825199E-2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1.486343796403955E-2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2.6913370089615585E-2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1.2489186862234325E-2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8.1215373148557646E-3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8.3904331899573581E-3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1.0996073236816839E-2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-5.9213107680077259E-3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1.3763880077785728E-2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1.4151204084909219E-2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4.2990333370847011E-3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1.6683015937204448E-2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1.239694187053253E-2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1.7324846846812347E-2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1.7593655779714723E-2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1.0277622079455151E-2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1.4599254802518669E-2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1.3318322407352756E-2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2.0484449020667261E-2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1.5020399188869327E-2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-3.7311833351344581E-2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-1.3341671475231243E-2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1.7634510606256093E-2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2.3564859505543545E-2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2.5075063500864303E-2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2.1519163841942079E-2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1.2518689954092554E-2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8.8476369689465262E-3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1.3712816837020636E-2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Brasil!$M$23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1.4605403543361151E-2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8.8933801514685662E-3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-1.6477043308793515E-3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9.3352018327073072E-3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-1.3856754460311205E-2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1.710201809531009E-2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1.7383248704011978E-2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7.1039570338715663E-4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4.8506810069310902E-3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1.4401325135473098E-2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4.1677534617712286E-3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1.8638039885787716E-3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7.4309923663766764E-3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-1.3112972681756929E-2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-9.7280648098607703E-4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4.3723084191025219E-3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Brasil!Q23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-8.1418426675797795E-3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-2.2695614373384965E-2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-1.5634813224568611E-2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-9.6712179661512243E-3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Brasil!R23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-1.3667335485829435E-2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3.0018770979982623E-3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-5.0517963600622551E-3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-9.6478876575267769E-4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9.7036142285609195E-3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7.8915453876637898E-3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3.2148840188634953E-3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5.924395393790638E-3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4.7009614040944836E-3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-2.2028136166374335E-4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8.9281423969977958E-3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-1.9541631139345927E-3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2.8106300627117609E-3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6.0004273888507598E-3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-3.8718724292474693E-4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8.231680455367707E-3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-2.20600285197603E-2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-8.8308121616369251E-2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7.8737909476981338E-2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3.711330070126273E-2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9.8279350549865807E-3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-6.3424656933609436E-3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1.1232009706909629E-3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1.1933944698118593E-2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8.5434438845644056E-3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1.1327292240784992E-2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9.4202100642708508E-3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5.208234093857067E-3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143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1.3679337952322124E-2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301.64299999999997</v>
      </c>
      <c r="Z83" s="36">
        <f t="shared" si="64"/>
        <v>9.4741844370371808E-3</v>
      </c>
      <c r="AA83" s="53">
        <f t="shared" si="65"/>
        <v>4.8999662670881516E-2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144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7.3260434156543486E-3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304.09899999999999</v>
      </c>
      <c r="Z84" s="72">
        <f t="shared" si="64"/>
        <v>8.1420752346317293E-3</v>
      </c>
      <c r="AA84" s="74">
        <f t="shared" si="65"/>
        <v>3.0858045532820899E-2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145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8.7229621394047108E-4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307.37400000000002</v>
      </c>
      <c r="Z85" s="36">
        <f t="shared" si="64"/>
        <v>1.0769519136860195E-2</v>
      </c>
      <c r="AA85" s="53">
        <f t="shared" si="65"/>
        <v>3.7230757809415538E-2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146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3.9599015831102147E-3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308.73500000000001</v>
      </c>
      <c r="Z86" s="57">
        <f t="shared" si="64"/>
        <v>4.4278305907461402E-3</v>
      </c>
      <c r="AA86" s="58">
        <f t="shared" si="65"/>
        <v>3.3208171023921373E-2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149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9.8497578723624191E-3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312.10700000000003</v>
      </c>
      <c r="Z87" s="36">
        <f t="shared" si="64"/>
        <v>1.0921988112782888E-2</v>
      </c>
      <c r="AA87" s="53">
        <f t="shared" si="65"/>
        <v>3.4690014354717524E-2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150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1.3159213866291486E-2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313.13099999999997</v>
      </c>
      <c r="Z88" s="72">
        <f t="shared" si="64"/>
        <v>3.2809260926538464E-3</v>
      </c>
      <c r="AA88" s="74">
        <f t="shared" si="65"/>
        <v>2.9700853998204435E-2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.25">
      <c r="A89" s="140">
        <f t="shared" si="38"/>
        <v>45536</v>
      </c>
      <c r="B89" s="148" t="s">
        <v>151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7.4685000625906994E-3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314.851</v>
      </c>
      <c r="Z89" s="36">
        <f t="shared" si="64"/>
        <v>5.492908718715217E-3</v>
      </c>
      <c r="AA89" s="53">
        <f t="shared" si="65"/>
        <v>2.4325414641446441E-2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75">
      <c r="A90" s="141">
        <f t="shared" si="38"/>
        <v>45627</v>
      </c>
      <c r="B90" s="149" t="s">
        <v>152</v>
      </c>
      <c r="C90" s="41">
        <v>189.51390000000001</v>
      </c>
      <c r="D90" s="42">
        <f t="shared" ca="1" si="55"/>
        <v>3.3958547907858572E-2</v>
      </c>
      <c r="E90" s="42">
        <f t="shared" si="56"/>
        <v>3.3958547907858572E-2</v>
      </c>
      <c r="F90" s="42">
        <f t="shared" si="57"/>
        <v>3.6165822485828336E-2</v>
      </c>
      <c r="G90" s="42">
        <v>1.7254515149516259E-3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317.60300000000001</v>
      </c>
      <c r="Z90" s="57">
        <f t="shared" si="64"/>
        <v>8.7406423991029936E-3</v>
      </c>
      <c r="AA90" s="58">
        <f t="shared" si="65"/>
        <v>2.872366268806581E-2</v>
      </c>
      <c r="AB90" s="93">
        <v>3080367</v>
      </c>
      <c r="AC90" s="93">
        <f t="shared" si="66"/>
        <v>11744709</v>
      </c>
      <c r="AD90" s="93">
        <v>1966674</v>
      </c>
      <c r="AE90" s="93">
        <v>7489877</v>
      </c>
      <c r="AF90" s="61">
        <v>7.43</v>
      </c>
      <c r="AG90" s="61">
        <v>6.66</v>
      </c>
    </row>
    <row r="91" spans="1:33" ht="14.25">
      <c r="A91" s="11">
        <f t="shared" si="38"/>
        <v>45717</v>
      </c>
      <c r="B91" s="11" t="s">
        <v>153</v>
      </c>
      <c r="C91" s="75">
        <v>191.09284295779307</v>
      </c>
      <c r="D91" s="76">
        <f t="shared" ca="1" si="55"/>
        <v>3.0908133839616214E-2</v>
      </c>
      <c r="E91" s="76">
        <f t="shared" si="56"/>
        <v>3.5236744997316771E-2</v>
      </c>
      <c r="F91" s="76">
        <f t="shared" si="57"/>
        <v>3.0908133839616214E-2</v>
      </c>
      <c r="G91" s="76">
        <v>1.6000000000000014E-2</v>
      </c>
      <c r="H91" s="94">
        <v>0.14249999999999999</v>
      </c>
      <c r="I91" s="95">
        <v>0.13583333333333333</v>
      </c>
      <c r="J91" s="96">
        <v>5.7656285714285733</v>
      </c>
      <c r="K91" s="97">
        <v>5.8489611471861487</v>
      </c>
      <c r="L91" s="96">
        <v>6.2268788571428599</v>
      </c>
      <c r="M91" s="97">
        <v>6.1486229232936536</v>
      </c>
      <c r="N91" s="98">
        <v>7.5484776275938064</v>
      </c>
      <c r="O91" s="98">
        <v>7.4212013664201759</v>
      </c>
      <c r="P91" s="77">
        <v>7249.43</v>
      </c>
      <c r="Q91" s="78">
        <f t="shared" si="58"/>
        <v>2.0974579254982029E-2</v>
      </c>
      <c r="R91" s="79">
        <f t="shared" si="59"/>
        <v>5.5362097729846793E-2</v>
      </c>
      <c r="S91" s="77">
        <v>1218.9127693161702</v>
      </c>
      <c r="T91" s="78">
        <f t="shared" si="60"/>
        <v>1.7792804883130175E-2</v>
      </c>
      <c r="U91" s="80">
        <f t="shared" si="61"/>
        <v>9.4235081875727378E-2</v>
      </c>
      <c r="V91" s="77">
        <v>1456.3368734583883</v>
      </c>
      <c r="W91" s="78">
        <f t="shared" si="69"/>
        <v>1.7733088473428138E-2</v>
      </c>
      <c r="X91" s="80">
        <f t="shared" si="70"/>
        <v>0.110734729082127</v>
      </c>
      <c r="Y91" s="77">
        <v>319.99062015536191</v>
      </c>
      <c r="Z91" s="78">
        <f t="shared" si="64"/>
        <v>7.5176246929717916E-3</v>
      </c>
      <c r="AA91" s="80">
        <f t="shared" si="65"/>
        <v>2.5259350656543722E-2</v>
      </c>
      <c r="AB91" s="81">
        <v>3001964.6581363054</v>
      </c>
      <c r="AC91" s="81">
        <f t="shared" si="66"/>
        <v>11993473.658136304</v>
      </c>
      <c r="AD91" s="81">
        <v>1920788.1445675876</v>
      </c>
      <c r="AE91" s="81">
        <v>7631951.1445675874</v>
      </c>
      <c r="AF91" s="96">
        <v>7.97</v>
      </c>
      <c r="AG91" s="96">
        <v>7.68</v>
      </c>
    </row>
    <row r="92" spans="1:33" ht="14.25">
      <c r="A92" s="11">
        <f t="shared" si="38"/>
        <v>45809</v>
      </c>
      <c r="B92" s="11" t="s">
        <v>154</v>
      </c>
      <c r="C92" s="75">
        <v>195.37974359999998</v>
      </c>
      <c r="D92" s="76">
        <f t="shared" ca="1" si="55"/>
        <v>2.8420990530918733E-2</v>
      </c>
      <c r="E92" s="76">
        <f t="shared" si="56"/>
        <v>3.3346951690762738E-2</v>
      </c>
      <c r="F92" s="76">
        <f t="shared" si="57"/>
        <v>2.6000000000000023E-2</v>
      </c>
      <c r="G92" s="76">
        <v>4.8999999999999044E-3</v>
      </c>
      <c r="H92" s="94">
        <v>0.1525</v>
      </c>
      <c r="I92" s="95">
        <v>0.14749999999999999</v>
      </c>
      <c r="J92" s="96">
        <v>5.759767857142859</v>
      </c>
      <c r="K92" s="97">
        <v>5.7617214285714304</v>
      </c>
      <c r="L92" s="96">
        <v>6.2205492857142879</v>
      </c>
      <c r="M92" s="97">
        <v>6.2226591428571449</v>
      </c>
      <c r="N92" s="98">
        <v>7.5408046618244429</v>
      </c>
      <c r="O92" s="98">
        <v>7.5433623170808968</v>
      </c>
      <c r="P92" s="77">
        <v>7321.57</v>
      </c>
      <c r="Q92" s="78">
        <f t="shared" si="58"/>
        <v>9.9511271920689204E-3</v>
      </c>
      <c r="R92" s="79">
        <f t="shared" si="59"/>
        <v>5.4751775910428568E-2</v>
      </c>
      <c r="S92" s="77">
        <v>1232.5667552361108</v>
      </c>
      <c r="T92" s="78">
        <f t="shared" si="60"/>
        <v>1.1201774453146962E-2</v>
      </c>
      <c r="U92" s="80">
        <f t="shared" si="61"/>
        <v>8.4502592160498047E-2</v>
      </c>
      <c r="V92" s="77">
        <v>1470.2595485287707</v>
      </c>
      <c r="W92" s="78">
        <f t="shared" si="69"/>
        <v>9.5600649301146312E-3</v>
      </c>
      <c r="X92" s="80">
        <f t="shared" si="70"/>
        <v>9.6550222087329107E-2</v>
      </c>
      <c r="Y92" s="77">
        <v>321.92836084977006</v>
      </c>
      <c r="Z92" s="78">
        <f t="shared" si="64"/>
        <v>6.055617172363803E-3</v>
      </c>
      <c r="AA92" s="80">
        <f t="shared" si="65"/>
        <v>2.8094825647317245E-2</v>
      </c>
      <c r="AB92" s="81">
        <v>3170011.312804454</v>
      </c>
      <c r="AC92" s="81">
        <f t="shared" si="66"/>
        <v>12242255.970940758</v>
      </c>
      <c r="AD92" s="81">
        <v>1969079.643638656</v>
      </c>
      <c r="AE92" s="81">
        <v>7772502.7882062439</v>
      </c>
      <c r="AF92" s="96">
        <v>8.4941849308300412</v>
      </c>
      <c r="AG92" s="96">
        <v>7.2597769020449947</v>
      </c>
    </row>
    <row r="93" spans="1:33" ht="14.25">
      <c r="A93" s="11">
        <f t="shared" si="38"/>
        <v>45901</v>
      </c>
      <c r="B93" s="11" t="s">
        <v>155</v>
      </c>
      <c r="C93" s="75">
        <v>198.63937639999997</v>
      </c>
      <c r="D93" s="76">
        <f t="shared" ca="1" si="55"/>
        <v>2.5203193112010691E-2</v>
      </c>
      <c r="E93" s="76">
        <f t="shared" si="56"/>
        <v>2.7863734921643069E-2</v>
      </c>
      <c r="F93" s="76">
        <f t="shared" si="57"/>
        <v>1.8999999999999906E-2</v>
      </c>
      <c r="G93" s="76">
        <v>9.9999999999988987E-4</v>
      </c>
      <c r="H93" s="94">
        <v>0.1525</v>
      </c>
      <c r="I93" s="95">
        <v>0.1525</v>
      </c>
      <c r="J93" s="96">
        <v>5.7539071428571447</v>
      </c>
      <c r="K93" s="97">
        <v>5.7558607142857161</v>
      </c>
      <c r="L93" s="96">
        <v>6.2142197142857167</v>
      </c>
      <c r="M93" s="97">
        <v>6.2163295714285738</v>
      </c>
      <c r="N93" s="98">
        <v>7.5331316960550794</v>
      </c>
      <c r="O93" s="98">
        <v>7.5356893513115342</v>
      </c>
      <c r="P93" s="77">
        <v>7388.78</v>
      </c>
      <c r="Q93" s="78">
        <f t="shared" si="58"/>
        <v>9.1797251136027658E-3</v>
      </c>
      <c r="R93" s="79">
        <f t="shared" si="59"/>
        <v>5.5969930614607311E-2</v>
      </c>
      <c r="S93" s="77">
        <v>1243.4653190724757</v>
      </c>
      <c r="T93" s="78">
        <f t="shared" si="60"/>
        <v>8.842169229428265E-3</v>
      </c>
      <c r="U93" s="80">
        <f t="shared" si="61"/>
        <v>7.7722654729356577E-2</v>
      </c>
      <c r="V93" s="77">
        <v>1482.3227443311341</v>
      </c>
      <c r="W93" s="78">
        <f t="shared" si="69"/>
        <v>8.204806977403889E-3</v>
      </c>
      <c r="X93" s="80">
        <f t="shared" si="70"/>
        <v>8.7328568001846074E-2</v>
      </c>
      <c r="Y93" s="77">
        <v>324.66056762887882</v>
      </c>
      <c r="Z93" s="78">
        <f t="shared" si="64"/>
        <v>8.4870024246908038E-3</v>
      </c>
      <c r="AA93" s="80">
        <f t="shared" si="65"/>
        <v>3.1156221923636318E-2</v>
      </c>
      <c r="AB93" s="81">
        <v>3222408.4181714789</v>
      </c>
      <c r="AC93" s="81">
        <f t="shared" si="66"/>
        <v>12474751.389112238</v>
      </c>
      <c r="AD93" s="81">
        <v>2051729.1515451646</v>
      </c>
      <c r="AE93" s="81">
        <v>7908270.939751409</v>
      </c>
      <c r="AF93" s="96">
        <v>8.82985862655039</v>
      </c>
      <c r="AG93" s="96">
        <v>6.7770414282047042</v>
      </c>
    </row>
    <row r="94" spans="1:33" ht="15.75">
      <c r="A94" s="142">
        <f t="shared" si="38"/>
        <v>45992</v>
      </c>
      <c r="B94" s="145" t="s">
        <v>156</v>
      </c>
      <c r="C94" s="82">
        <v>192.16709460000001</v>
      </c>
      <c r="D94" s="83">
        <f t="shared" ca="1" si="55"/>
        <v>2.2410448621527967E-2</v>
      </c>
      <c r="E94" s="83">
        <f t="shared" si="56"/>
        <v>2.2410448621527967E-2</v>
      </c>
      <c r="F94" s="83">
        <f t="shared" si="57"/>
        <v>1.4000000000000012E-2</v>
      </c>
      <c r="G94" s="83">
        <v>-1.9999999999998908E-3</v>
      </c>
      <c r="H94" s="84">
        <v>0.1525</v>
      </c>
      <c r="I94" s="85">
        <v>0.1525</v>
      </c>
      <c r="J94" s="86">
        <v>5.75</v>
      </c>
      <c r="K94" s="87">
        <v>5.7506511904761917</v>
      </c>
      <c r="L94" s="86">
        <v>6.2100000000000009</v>
      </c>
      <c r="M94" s="87">
        <v>6.2107032857142874</v>
      </c>
      <c r="N94" s="88">
        <v>7.528016385542168</v>
      </c>
      <c r="O94" s="88">
        <v>7.5288689372943214</v>
      </c>
      <c r="P94" s="89">
        <v>7502.18</v>
      </c>
      <c r="Q94" s="90">
        <f t="shared" si="58"/>
        <v>1.5347594596130998E-2</v>
      </c>
      <c r="R94" s="91">
        <f t="shared" si="59"/>
        <v>5.6570664037743912E-2</v>
      </c>
      <c r="S94" s="89">
        <v>1264.32235959902</v>
      </c>
      <c r="T94" s="90">
        <f t="shared" si="60"/>
        <v>1.6773319051714308E-2</v>
      </c>
      <c r="U94" s="91">
        <f t="shared" si="61"/>
        <v>5.5709836705271298E-2</v>
      </c>
      <c r="V94" s="89">
        <v>1508.8885374539282</v>
      </c>
      <c r="W94" s="90">
        <f t="shared" si="69"/>
        <v>1.7921733458108102E-2</v>
      </c>
      <c r="X94" s="92">
        <f t="shared" si="70"/>
        <v>5.4457810807478912E-2</v>
      </c>
      <c r="Y94" s="89">
        <v>327.87625515270491</v>
      </c>
      <c r="Z94" s="90">
        <f t="shared" si="64"/>
        <v>9.9047677619474861E-3</v>
      </c>
      <c r="AA94" s="92">
        <f t="shared" si="65"/>
        <v>3.2346215724363026E-2</v>
      </c>
      <c r="AB94" s="93">
        <v>3303606.1435334249</v>
      </c>
      <c r="AC94" s="93">
        <f t="shared" si="66"/>
        <v>12697990.532645663</v>
      </c>
      <c r="AD94" s="93">
        <v>2143188.8615128407</v>
      </c>
      <c r="AE94" s="93">
        <v>8084785.8012642497</v>
      </c>
      <c r="AF94" s="86">
        <v>8.7111730211475447</v>
      </c>
      <c r="AG94" s="86">
        <v>6.7377600568572085</v>
      </c>
    </row>
    <row r="95" spans="1:33" ht="14.25">
      <c r="A95" s="11">
        <f t="shared" si="38"/>
        <v>46082</v>
      </c>
      <c r="B95" s="11" t="s">
        <v>158</v>
      </c>
      <c r="C95" s="75">
        <v>192.62158570145542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8.0000000000000071E-3</v>
      </c>
      <c r="E95" s="76">
        <f t="shared" ref="E95:E98" si="72">AVERAGE(C92:C95)/AVERAGE(C88:C91)-1</f>
        <v>1.6758935128913244E-2</v>
      </c>
      <c r="F95" s="76">
        <f t="shared" ref="F95:F98" si="73">C95/C91-1</f>
        <v>8.0000000000000071E-3</v>
      </c>
      <c r="G95" s="76">
        <v>4.9999999999998934E-3</v>
      </c>
      <c r="H95" s="94">
        <v>0.14249999999999999</v>
      </c>
      <c r="I95" s="95">
        <v>0.14583333333333334</v>
      </c>
      <c r="J95" s="96">
        <v>5.75</v>
      </c>
      <c r="K95" s="97">
        <v>5.75</v>
      </c>
      <c r="L95" s="96">
        <v>6.2100000000000009</v>
      </c>
      <c r="M95" s="97">
        <v>6.2100000000000009</v>
      </c>
      <c r="N95" s="98">
        <v>7.528016385542168</v>
      </c>
      <c r="O95" s="98">
        <v>7.528016385542168</v>
      </c>
      <c r="P95" s="77">
        <v>7597.44</v>
      </c>
      <c r="Q95" s="78">
        <f t="shared" ref="Q95:Q98" si="74">(P95/P94)-1</f>
        <v>1.2697642551898092E-2</v>
      </c>
      <c r="R95" s="79">
        <f t="shared" ref="R95:R98" si="75">P95/P91-1</f>
        <v>4.8005153508620557E-2</v>
      </c>
      <c r="S95" s="77">
        <v>1277.8755068474243</v>
      </c>
      <c r="T95" s="78">
        <f t="shared" ref="T95:T98" si="76">(S95/S94)-1</f>
        <v>1.0719692763088151E-2</v>
      </c>
      <c r="U95" s="80">
        <f t="shared" ref="U95:U98" si="77">(S95/S91-1)</f>
        <v>4.8373221624655738E-2</v>
      </c>
      <c r="V95" s="77" t="s">
        <v>72</v>
      </c>
      <c r="W95" s="78" t="s">
        <v>72</v>
      </c>
      <c r="X95" s="80" t="s">
        <v>72</v>
      </c>
      <c r="Y95" s="77">
        <f>Y94*1.025^(1/4)</f>
        <v>329.90654568893757</v>
      </c>
      <c r="Z95" s="78">
        <f t="shared" ref="Z95:Z98" si="78">(Y95/Y94)-1</f>
        <v>6.192246325636086E-3</v>
      </c>
      <c r="AA95" s="80">
        <f t="shared" ref="AA95:AA98" si="79">(Y95/Y91)-1</f>
        <v>3.0988175618276825E-2</v>
      </c>
      <c r="AB95" s="81">
        <v>3168353.1713686362</v>
      </c>
      <c r="AC95" s="81">
        <f t="shared" ref="AC95:AC98" si="80">SUM(AB92:AB95)</f>
        <v>12864379.045877995</v>
      </c>
      <c r="AD95" s="81">
        <v>2070121.7520613484</v>
      </c>
      <c r="AE95" s="81">
        <v>8234119.4087580098</v>
      </c>
      <c r="AF95" s="96">
        <v>8.4995336756676529</v>
      </c>
      <c r="AG95" s="96">
        <v>6.7519389423935623</v>
      </c>
    </row>
    <row r="96" spans="1:33" ht="14.25">
      <c r="A96" s="11">
        <f t="shared" si="38"/>
        <v>46174</v>
      </c>
      <c r="B96" s="11" t="s">
        <v>159</v>
      </c>
      <c r="C96" s="75">
        <v>197.72430052319999</v>
      </c>
      <c r="D96" s="76">
        <f t="shared" ca="1" si="71"/>
        <v>1.0022184759236774E-2</v>
      </c>
      <c r="E96" s="76">
        <f t="shared" si="72"/>
        <v>1.3270174567888038E-2</v>
      </c>
      <c r="F96" s="76">
        <f t="shared" si="73"/>
        <v>1.2000000000000011E-2</v>
      </c>
      <c r="G96" s="76">
        <v>6.0000000000000053E-3</v>
      </c>
      <c r="H96" s="94">
        <v>0.13250000000000001</v>
      </c>
      <c r="I96" s="95">
        <v>0.13750000000000001</v>
      </c>
      <c r="J96" s="96">
        <v>5.75</v>
      </c>
      <c r="K96" s="97">
        <v>5.75</v>
      </c>
      <c r="L96" s="96">
        <v>6.2100000000000009</v>
      </c>
      <c r="M96" s="97">
        <v>6.2100000000000009</v>
      </c>
      <c r="N96" s="98">
        <v>7.528016385542168</v>
      </c>
      <c r="O96" s="98">
        <v>7.528016385542168</v>
      </c>
      <c r="P96" s="77">
        <v>7672.13</v>
      </c>
      <c r="Q96" s="78">
        <f t="shared" si="74"/>
        <v>9.8309430545027165E-3</v>
      </c>
      <c r="R96" s="79">
        <f t="shared" si="75"/>
        <v>4.7880440943677494E-2</v>
      </c>
      <c r="S96" s="77">
        <v>1289.8372985000724</v>
      </c>
      <c r="T96" s="78">
        <f t="shared" si="76"/>
        <v>9.3606862237765043E-3</v>
      </c>
      <c r="U96" s="80">
        <f t="shared" si="77"/>
        <v>4.6464455592906795E-2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331.94940828428321</v>
      </c>
      <c r="Z96" s="78">
        <f t="shared" si="78"/>
        <v>6.192246325636086E-3</v>
      </c>
      <c r="AA96" s="80">
        <f t="shared" si="79"/>
        <v>3.1128190781518406E-2</v>
      </c>
      <c r="AB96" s="81">
        <v>3358990.7137466297</v>
      </c>
      <c r="AC96" s="81">
        <f t="shared" si="80"/>
        <v>13053358.44682017</v>
      </c>
      <c r="AD96" s="81">
        <v>2120061.3523833835</v>
      </c>
      <c r="AE96" s="81">
        <v>8385101.1175027369</v>
      </c>
      <c r="AF96" s="96">
        <v>8.3011959963966255</v>
      </c>
      <c r="AG96" s="96">
        <v>6.6445287728556908</v>
      </c>
    </row>
    <row r="97" spans="1:33" ht="14.25">
      <c r="A97" s="11">
        <f t="shared" si="38"/>
        <v>46266</v>
      </c>
      <c r="B97" s="11" t="s">
        <v>160</v>
      </c>
      <c r="C97" s="75">
        <v>202.21488517519998</v>
      </c>
      <c r="D97" s="76">
        <f t="shared" ca="1" si="71"/>
        <v>1.2730569384375556E-2</v>
      </c>
      <c r="E97" s="76">
        <f t="shared" si="72"/>
        <v>1.3041138341920666E-2</v>
      </c>
      <c r="F97" s="76">
        <f t="shared" si="73"/>
        <v>1.8000000000000016E-2</v>
      </c>
      <c r="G97" s="76">
        <v>6.0000000000000053E-3</v>
      </c>
      <c r="H97" s="94">
        <v>0.13250000000000001</v>
      </c>
      <c r="I97" s="95">
        <v>0.13250000000000001</v>
      </c>
      <c r="J97" s="96">
        <v>5.75</v>
      </c>
      <c r="K97" s="97">
        <v>5.75</v>
      </c>
      <c r="L97" s="96">
        <v>6.2100000000000009</v>
      </c>
      <c r="M97" s="97">
        <v>6.2100000000000009</v>
      </c>
      <c r="N97" s="98">
        <v>7.528016385542168</v>
      </c>
      <c r="O97" s="98">
        <v>7.528016385542168</v>
      </c>
      <c r="P97" s="77">
        <v>7729.34</v>
      </c>
      <c r="Q97" s="78">
        <f t="shared" si="74"/>
        <v>7.456860089701367E-3</v>
      </c>
      <c r="R97" s="79">
        <f t="shared" si="75"/>
        <v>4.6091506310920183E-2</v>
      </c>
      <c r="S97" s="77">
        <v>1303.243619201899</v>
      </c>
      <c r="T97" s="78">
        <f t="shared" si="76"/>
        <v>1.0393807589078596E-2</v>
      </c>
      <c r="U97" s="80">
        <f t="shared" si="77"/>
        <v>4.8073958487248492E-2</v>
      </c>
      <c r="V97" s="77" t="s">
        <v>72</v>
      </c>
      <c r="W97" s="78" t="s">
        <v>72</v>
      </c>
      <c r="X97" s="80" t="s">
        <v>72</v>
      </c>
      <c r="Y97" s="77">
        <f t="shared" si="81"/>
        <v>334.00492078802864</v>
      </c>
      <c r="Z97" s="78">
        <f t="shared" si="78"/>
        <v>6.192246325636086E-3</v>
      </c>
      <c r="AA97" s="80">
        <f t="shared" si="79"/>
        <v>2.8781915917277079E-2</v>
      </c>
      <c r="AB97" s="81">
        <v>3434755.5980235841</v>
      </c>
      <c r="AC97" s="81">
        <f t="shared" si="80"/>
        <v>13265705.626672275</v>
      </c>
      <c r="AD97" s="81">
        <v>2206855.5137885329</v>
      </c>
      <c r="AE97" s="81">
        <v>8540227.4797461051</v>
      </c>
      <c r="AF97" s="96">
        <v>8.1756653482980148</v>
      </c>
      <c r="AG97" s="96">
        <v>6.5872212290673566</v>
      </c>
    </row>
    <row r="98" spans="1:33" ht="15.75">
      <c r="A98" s="142">
        <f t="shared" si="38"/>
        <v>46357</v>
      </c>
      <c r="B98" s="145" t="s">
        <v>161</v>
      </c>
      <c r="C98" s="82">
        <v>196.68302132310004</v>
      </c>
      <c r="D98" s="83">
        <f t="shared" ca="1" si="71"/>
        <v>1.5393101163378331E-2</v>
      </c>
      <c r="E98" s="83">
        <f t="shared" si="72"/>
        <v>1.5393101163378331E-2</v>
      </c>
      <c r="F98" s="83">
        <f t="shared" si="73"/>
        <v>2.3500000000000076E-2</v>
      </c>
      <c r="G98" s="83">
        <v>6.0000000000000053E-3</v>
      </c>
      <c r="H98" s="84">
        <v>0.13250000000000001</v>
      </c>
      <c r="I98" s="85">
        <v>0.13250000000000001</v>
      </c>
      <c r="J98" s="86">
        <v>5.75</v>
      </c>
      <c r="K98" s="87">
        <v>5.75</v>
      </c>
      <c r="L98" s="86">
        <v>6.2100000000000009</v>
      </c>
      <c r="M98" s="87">
        <v>6.2100000000000009</v>
      </c>
      <c r="N98" s="88">
        <v>7.528016385542168</v>
      </c>
      <c r="O98" s="88">
        <v>7.528016385542168</v>
      </c>
      <c r="P98" s="89">
        <v>7838.2</v>
      </c>
      <c r="Q98" s="90">
        <f t="shared" si="74"/>
        <v>1.4083996822497058E-2</v>
      </c>
      <c r="R98" s="91">
        <f t="shared" si="75"/>
        <v>4.4789647809036826E-2</v>
      </c>
      <c r="S98" s="89">
        <v>1318.4082619892763</v>
      </c>
      <c r="T98" s="90">
        <f t="shared" si="76"/>
        <v>1.1636076757977065E-2</v>
      </c>
      <c r="U98" s="91">
        <f t="shared" si="77"/>
        <v>4.2778569863630045E-2</v>
      </c>
      <c r="V98" s="89" t="s">
        <v>72</v>
      </c>
      <c r="W98" s="99" t="s">
        <v>72</v>
      </c>
      <c r="X98" s="100" t="s">
        <v>72</v>
      </c>
      <c r="Y98" s="89">
        <f t="shared" si="81"/>
        <v>336.07316153152266</v>
      </c>
      <c r="Z98" s="90">
        <f t="shared" si="78"/>
        <v>6.192246325636086E-3</v>
      </c>
      <c r="AA98" s="92">
        <f t="shared" si="79"/>
        <v>2.5000000000000355E-2</v>
      </c>
      <c r="AB98" s="93">
        <v>3540328.7402148684</v>
      </c>
      <c r="AC98" s="93">
        <f t="shared" si="80"/>
        <v>13502428.223353717</v>
      </c>
      <c r="AD98" s="93">
        <v>2302942.2051886413</v>
      </c>
      <c r="AE98" s="93">
        <v>8699980.8234219067</v>
      </c>
      <c r="AF98" s="86">
        <v>8.0788809224001383</v>
      </c>
      <c r="AG98" s="86">
        <v>6.5216147661438209</v>
      </c>
    </row>
    <row r="99" spans="1:33" ht="14.25">
      <c r="A99" s="11">
        <f t="shared" si="38"/>
        <v>46447</v>
      </c>
      <c r="B99" s="11" t="s">
        <v>163</v>
      </c>
      <c r="C99" s="75">
        <v>196.83522457183182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2.1875216399199982E-2</v>
      </c>
      <c r="E99" s="76">
        <f t="shared" ref="E99:E102" si="83">AVERAGE(C96:C99)/AVERAGE(C92:C95)-1</f>
        <v>1.8810329437129569E-2</v>
      </c>
      <c r="F99" s="76">
        <f t="shared" ref="F99:F102" si="84">C99/C95-1</f>
        <v>2.1875216399199982E-2</v>
      </c>
      <c r="G99" s="76">
        <v>3.7000000000000366E-3</v>
      </c>
      <c r="H99" s="94">
        <v>0.1275</v>
      </c>
      <c r="I99" s="95">
        <v>0.12916666666666665</v>
      </c>
      <c r="J99" s="96">
        <v>5.7875000000000005</v>
      </c>
      <c r="K99" s="97">
        <v>5.7750000000000012</v>
      </c>
      <c r="L99" s="96">
        <v>6.2505000000000006</v>
      </c>
      <c r="M99" s="97">
        <v>6.2370000000000019</v>
      </c>
      <c r="N99" s="98">
        <v>7.5771121445783134</v>
      </c>
      <c r="O99" s="98">
        <v>7.5607468915662661</v>
      </c>
      <c r="P99" s="77">
        <v>7947.554273812937</v>
      </c>
      <c r="Q99" s="78">
        <f t="shared" ref="Q99:Q102" si="85">(P99/P98)-1</f>
        <v>1.395145235040407E-2</v>
      </c>
      <c r="R99" s="79">
        <f t="shared" ref="R99:R102" si="86">P99/P95-1</f>
        <v>4.6083190365825422E-2</v>
      </c>
      <c r="S99" s="77">
        <v>1326.9879867768789</v>
      </c>
      <c r="T99" s="78">
        <f t="shared" ref="T99:T102" si="87">(S99/S98)-1</f>
        <v>6.507638820965056E-3</v>
      </c>
      <c r="U99" s="80">
        <f t="shared" ref="U99:U102" si="88">(S99/S95-1)</f>
        <v>3.8432914369426641E-2</v>
      </c>
      <c r="V99" s="77" t="s">
        <v>72</v>
      </c>
      <c r="W99" s="78" t="s">
        <v>72</v>
      </c>
      <c r="X99" s="80" t="s">
        <v>72</v>
      </c>
      <c r="Y99" s="77">
        <f t="shared" si="81"/>
        <v>338.15420933116116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3372368.6073824847</v>
      </c>
      <c r="AC99" s="81">
        <f t="shared" ref="AC99:AC102" si="91">SUM(AB96:AB99)</f>
        <v>13706443.659367565</v>
      </c>
      <c r="AD99" s="81">
        <v>2198905.1649586265</v>
      </c>
      <c r="AE99" s="81">
        <v>8828764.2363191843</v>
      </c>
      <c r="AF99" s="96">
        <v>7.9165976632369421</v>
      </c>
      <c r="AG99" s="96">
        <v>6.442138241473832</v>
      </c>
    </row>
    <row r="100" spans="1:33" ht="14.25">
      <c r="A100" s="11">
        <f t="shared" si="38"/>
        <v>46539</v>
      </c>
      <c r="B100" s="11" t="s">
        <v>164</v>
      </c>
      <c r="C100" s="75">
        <v>201.58762004507776</v>
      </c>
      <c r="D100" s="76">
        <f t="shared" ca="1" si="82"/>
        <v>2.0691798421069274E-2</v>
      </c>
      <c r="E100" s="76">
        <f t="shared" si="83"/>
        <v>2.0698131089303295E-2</v>
      </c>
      <c r="F100" s="76">
        <f t="shared" si="84"/>
        <v>1.9538921172840285E-2</v>
      </c>
      <c r="G100" s="76">
        <v>3.7000000000000366E-3</v>
      </c>
      <c r="H100" s="94">
        <v>0.1225</v>
      </c>
      <c r="I100" s="95">
        <v>0.125</v>
      </c>
      <c r="J100" s="96">
        <v>5.8250000000000011</v>
      </c>
      <c r="K100" s="97">
        <v>5.8125</v>
      </c>
      <c r="L100" s="96">
        <v>6.2910000000000013</v>
      </c>
      <c r="M100" s="97">
        <v>6.2775000000000007</v>
      </c>
      <c r="N100" s="98">
        <v>7.6262079036144588</v>
      </c>
      <c r="O100" s="98">
        <v>7.6098426506024097</v>
      </c>
      <c r="P100" s="77">
        <v>8009.1330400119532</v>
      </c>
      <c r="Q100" s="78">
        <f t="shared" si="85"/>
        <v>7.7481403809871452E-3</v>
      </c>
      <c r="R100" s="79">
        <f t="shared" si="86"/>
        <v>4.3925616486158781E-2</v>
      </c>
      <c r="S100" s="77">
        <v>1339.766278404162</v>
      </c>
      <c r="T100" s="78">
        <f t="shared" si="87"/>
        <v>9.6295458245407861E-3</v>
      </c>
      <c r="U100" s="80">
        <f t="shared" si="88"/>
        <v>3.870951783000165E-2</v>
      </c>
      <c r="V100" s="77" t="s">
        <v>72</v>
      </c>
      <c r="W100" s="78" t="s">
        <v>72</v>
      </c>
      <c r="X100" s="80" t="s">
        <v>72</v>
      </c>
      <c r="Y100" s="77">
        <f t="shared" si="81"/>
        <v>340.24814349139041</v>
      </c>
      <c r="Z100" s="78">
        <f t="shared" si="89"/>
        <v>6.192246325636086E-3</v>
      </c>
      <c r="AA100" s="80">
        <f t="shared" si="90"/>
        <v>2.5000000000000355E-2</v>
      </c>
      <c r="AB100" s="81">
        <v>3567107.5094186324</v>
      </c>
      <c r="AC100" s="81">
        <f t="shared" si="91"/>
        <v>13914560.45503957</v>
      </c>
      <c r="AD100" s="81">
        <v>2247476.7185250991</v>
      </c>
      <c r="AE100" s="81">
        <v>8956179.6024608985</v>
      </c>
      <c r="AF100" s="96">
        <v>7.6958024660029736</v>
      </c>
      <c r="AG100" s="96">
        <v>6.3572143102791729</v>
      </c>
    </row>
    <row r="101" spans="1:33" ht="14.25">
      <c r="A101" s="11">
        <f t="shared" si="38"/>
        <v>46631</v>
      </c>
      <c r="B101" s="11" t="s">
        <v>165</v>
      </c>
      <c r="C101" s="75">
        <v>205.69459232242207</v>
      </c>
      <c r="D101" s="76">
        <f t="shared" ca="1" si="82"/>
        <v>1.9502920370808363E-2</v>
      </c>
      <c r="E101" s="76">
        <f t="shared" si="83"/>
        <v>2.0481740178931451E-2</v>
      </c>
      <c r="F101" s="76">
        <f t="shared" si="84"/>
        <v>1.7207967376918099E-2</v>
      </c>
      <c r="G101" s="76">
        <v>3.7000000000000366E-3</v>
      </c>
      <c r="H101" s="94">
        <v>0.11749999999999999</v>
      </c>
      <c r="I101" s="95">
        <v>0.11916666666666666</v>
      </c>
      <c r="J101" s="96">
        <v>5.8625000000000016</v>
      </c>
      <c r="K101" s="97">
        <v>5.8500000000000014</v>
      </c>
      <c r="L101" s="96">
        <v>6.3315000000000019</v>
      </c>
      <c r="M101" s="97">
        <v>6.3180000000000023</v>
      </c>
      <c r="N101" s="98">
        <v>7.6753036626506042</v>
      </c>
      <c r="O101" s="98">
        <v>7.658938409638556</v>
      </c>
      <c r="P101" s="77">
        <v>8041.4138464792959</v>
      </c>
      <c r="Q101" s="78">
        <f t="shared" si="85"/>
        <v>4.030499469302784E-3</v>
      </c>
      <c r="R101" s="79">
        <f t="shared" si="86"/>
        <v>4.0375225631075429E-2</v>
      </c>
      <c r="S101" s="77">
        <v>1357.2040497361838</v>
      </c>
      <c r="T101" s="78">
        <f t="shared" si="87"/>
        <v>1.3015532345531655E-2</v>
      </c>
      <c r="U101" s="80">
        <f t="shared" si="88"/>
        <v>4.1404714927612662E-2</v>
      </c>
      <c r="V101" s="77" t="s">
        <v>72</v>
      </c>
      <c r="W101" s="78" t="s">
        <v>72</v>
      </c>
      <c r="X101" s="80" t="s">
        <v>72</v>
      </c>
      <c r="Y101" s="77">
        <f t="shared" si="81"/>
        <v>342.35504380772949</v>
      </c>
      <c r="Z101" s="78">
        <f t="shared" si="89"/>
        <v>6.192246325636086E-3</v>
      </c>
      <c r="AA101" s="80">
        <f t="shared" si="90"/>
        <v>2.5000000000000355E-2</v>
      </c>
      <c r="AB101" s="81">
        <v>3639227.277443938</v>
      </c>
      <c r="AC101" s="81">
        <f t="shared" si="91"/>
        <v>14119032.134459924</v>
      </c>
      <c r="AD101" s="81">
        <v>2334838.4384153192</v>
      </c>
      <c r="AE101" s="81">
        <v>9084162.5270876847</v>
      </c>
      <c r="AF101" s="96">
        <v>7.4533898010350166</v>
      </c>
      <c r="AG101" s="96">
        <v>6.2766281276181166</v>
      </c>
    </row>
    <row r="102" spans="1:33" ht="15.75">
      <c r="A102" s="142">
        <f t="shared" si="38"/>
        <v>46722</v>
      </c>
      <c r="B102" s="145" t="s">
        <v>166</v>
      </c>
      <c r="C102" s="82">
        <v>199.61012546925537</v>
      </c>
      <c r="D102" s="83">
        <f t="shared" ca="1" si="82"/>
        <v>1.8351452135798585E-2</v>
      </c>
      <c r="E102" s="83">
        <f t="shared" si="83"/>
        <v>1.8351452135798585E-2</v>
      </c>
      <c r="F102" s="83">
        <f t="shared" si="84"/>
        <v>1.488234279941647E-2</v>
      </c>
      <c r="G102" s="83">
        <v>3.7000000000000366E-3</v>
      </c>
      <c r="H102" s="84">
        <v>0.1125</v>
      </c>
      <c r="I102" s="85">
        <v>0.115</v>
      </c>
      <c r="J102" s="86">
        <v>5.9</v>
      </c>
      <c r="K102" s="87">
        <v>5.8875000000000002</v>
      </c>
      <c r="L102" s="86">
        <v>6.3720000000000008</v>
      </c>
      <c r="M102" s="87">
        <v>6.3585000000000003</v>
      </c>
      <c r="N102" s="88">
        <v>7.7243994216867469</v>
      </c>
      <c r="O102" s="88">
        <v>7.7080341686746987</v>
      </c>
      <c r="P102" s="89">
        <v>8151.7280000000055</v>
      </c>
      <c r="Q102" s="90">
        <f t="shared" si="85"/>
        <v>1.3718253484616749E-2</v>
      </c>
      <c r="R102" s="91">
        <f t="shared" si="86"/>
        <v>4.0000000000000702E-2</v>
      </c>
      <c r="S102" s="89">
        <v>1371.1445924688489</v>
      </c>
      <c r="T102" s="90">
        <f t="shared" si="87"/>
        <v>1.0271515720406965E-2</v>
      </c>
      <c r="U102" s="91">
        <f t="shared" si="88"/>
        <v>4.0000000000001146E-2</v>
      </c>
      <c r="V102" s="89" t="s">
        <v>72</v>
      </c>
      <c r="W102" s="99" t="s">
        <v>72</v>
      </c>
      <c r="X102" s="100" t="s">
        <v>72</v>
      </c>
      <c r="Y102" s="89">
        <f t="shared" si="81"/>
        <v>344.47499056981087</v>
      </c>
      <c r="Z102" s="90">
        <f t="shared" si="89"/>
        <v>6.192246325636086E-3</v>
      </c>
      <c r="AA102" s="92">
        <f t="shared" si="90"/>
        <v>2.5000000000000355E-2</v>
      </c>
      <c r="AB102" s="93">
        <v>3742509.169906232</v>
      </c>
      <c r="AC102" s="93">
        <f t="shared" si="91"/>
        <v>14321212.564151287</v>
      </c>
      <c r="AD102" s="93">
        <v>2431655.9929645797</v>
      </c>
      <c r="AE102" s="93">
        <v>9212876.3148636259</v>
      </c>
      <c r="AF102" s="86">
        <v>7.2738051238178345</v>
      </c>
      <c r="AG102" s="86">
        <v>6.2100154578798801</v>
      </c>
    </row>
    <row r="103" spans="1:33" ht="14.25">
      <c r="A103" s="11">
        <f t="shared" si="38"/>
        <v>46813</v>
      </c>
      <c r="B103" s="11" t="s">
        <v>168</v>
      </c>
      <c r="C103" s="75">
        <v>200.00342768637893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1.6095712144199803E-2</v>
      </c>
      <c r="E103" s="76">
        <f t="shared" ref="E103:E106" si="92">AVERAGE(C100:C103)/AVERAGE(C96:C99)-1</f>
        <v>1.6936427078156902E-2</v>
      </c>
      <c r="F103" s="76">
        <f t="shared" ref="F103:F106" si="93">C103/C99-1</f>
        <v>1.6095712144199803E-2</v>
      </c>
      <c r="G103" s="76">
        <v>4.8999999999999044E-3</v>
      </c>
      <c r="H103" s="94">
        <v>0.1075</v>
      </c>
      <c r="I103" s="95">
        <v>0.10916666666666666</v>
      </c>
      <c r="J103" s="96">
        <v>5.9249999999999989</v>
      </c>
      <c r="K103" s="97">
        <v>5.916666666666667</v>
      </c>
      <c r="L103" s="96">
        <v>6.3989999999999991</v>
      </c>
      <c r="M103" s="97">
        <v>6.3900000000000006</v>
      </c>
      <c r="N103" s="98">
        <v>7.7571299277108414</v>
      </c>
      <c r="O103" s="98">
        <v>7.746219759036145</v>
      </c>
      <c r="P103" s="77">
        <v>8255.5040408722034</v>
      </c>
      <c r="Q103" s="78">
        <f t="shared" ref="Q103:Q106" si="94">(P103/P102)-1</f>
        <v>1.2730557358169747E-2</v>
      </c>
      <c r="R103" s="79">
        <f t="shared" ref="R103:R106" si="95">P103/P99-1</f>
        <v>3.8747740053057145E-2</v>
      </c>
      <c r="S103" s="77">
        <v>1378.4057723420394</v>
      </c>
      <c r="T103" s="78">
        <f t="shared" ref="T103:T106" si="96">(S103/S102)-1</f>
        <v>5.2957068955916675E-3</v>
      </c>
      <c r="U103" s="80">
        <f t="shared" ref="U103:U106" si="97">(S103/S99-1)</f>
        <v>3.8747740053057367E-2</v>
      </c>
      <c r="V103" s="77" t="s">
        <v>72</v>
      </c>
      <c r="W103" s="78" t="s">
        <v>72</v>
      </c>
      <c r="X103" s="80" t="s">
        <v>72</v>
      </c>
      <c r="Y103" s="77">
        <f t="shared" si="81"/>
        <v>346.60806456444033</v>
      </c>
      <c r="Z103" s="78">
        <f t="shared" ref="Z103:Z106" si="98">(Y103/Y102)-1</f>
        <v>6.192246325636086E-3</v>
      </c>
      <c r="AA103" s="80">
        <f t="shared" ref="AA103:AA106" si="99">(Y103/Y99)-1</f>
        <v>2.5000000000000355E-2</v>
      </c>
      <c r="AB103" s="81">
        <v>3563366.9983544578</v>
      </c>
      <c r="AC103" s="81">
        <f t="shared" ref="AC103:AC106" si="100">SUM(AB100:AB103)</f>
        <v>14512210.955123261</v>
      </c>
      <c r="AD103" s="81">
        <v>2310984.2350752843</v>
      </c>
      <c r="AE103" s="81">
        <v>9324955.3849802818</v>
      </c>
      <c r="AF103" s="96">
        <v>7.1319365109124933</v>
      </c>
      <c r="AG103" s="96">
        <v>6.1644546866294965</v>
      </c>
    </row>
    <row r="104" spans="1:33" ht="14.25">
      <c r="A104" s="11">
        <f t="shared" si="38"/>
        <v>46905</v>
      </c>
      <c r="B104" s="11" t="s">
        <v>169</v>
      </c>
      <c r="C104" s="75">
        <v>205.07720902587275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1.6710367352915423E-2</v>
      </c>
      <c r="E104" s="76">
        <f t="shared" si="92"/>
        <v>1.6385630714422117E-2</v>
      </c>
      <c r="F104" s="76">
        <f t="shared" si="93"/>
        <v>1.731053216469669E-2</v>
      </c>
      <c r="G104" s="76">
        <v>4.8999999999999044E-3</v>
      </c>
      <c r="H104" s="94">
        <v>0.10249999999999999</v>
      </c>
      <c r="I104" s="95">
        <v>0.105</v>
      </c>
      <c r="J104" s="96">
        <v>5.9499999999999975</v>
      </c>
      <c r="K104" s="97">
        <v>5.9416666666666655</v>
      </c>
      <c r="L104" s="96">
        <v>6.4259999999999975</v>
      </c>
      <c r="M104" s="97">
        <v>6.4169999999999989</v>
      </c>
      <c r="N104" s="98">
        <v>7.789860433734936</v>
      </c>
      <c r="O104" s="98">
        <v>7.7789502650602396</v>
      </c>
      <c r="P104" s="77">
        <v>8309.4514050826892</v>
      </c>
      <c r="Q104" s="78">
        <f t="shared" si="94"/>
        <v>6.5347147725198784E-3</v>
      </c>
      <c r="R104" s="79">
        <f t="shared" si="95"/>
        <v>3.7496987947435612E-2</v>
      </c>
      <c r="S104" s="77">
        <v>1390.0034783978638</v>
      </c>
      <c r="T104" s="78">
        <f t="shared" si="96"/>
        <v>8.4138548231111887E-3</v>
      </c>
      <c r="U104" s="80">
        <f t="shared" si="97"/>
        <v>3.7496987947435834E-2</v>
      </c>
      <c r="V104" s="77" t="s">
        <v>72</v>
      </c>
      <c r="W104" s="78" t="s">
        <v>72</v>
      </c>
      <c r="X104" s="80" t="s">
        <v>72</v>
      </c>
      <c r="Y104" s="77">
        <f t="shared" si="81"/>
        <v>348.75434707867532</v>
      </c>
      <c r="Z104" s="78">
        <f t="shared" si="98"/>
        <v>6.192246325636086E-3</v>
      </c>
      <c r="AA104" s="80">
        <f t="shared" si="99"/>
        <v>2.5000000000000355E-2</v>
      </c>
      <c r="AB104" s="81">
        <v>3773641.4750721017</v>
      </c>
      <c r="AC104" s="81">
        <f t="shared" si="100"/>
        <v>14718744.920776729</v>
      </c>
      <c r="AD104" s="81">
        <v>2370731.8649377045</v>
      </c>
      <c r="AE104" s="81">
        <v>9448210.5313928872</v>
      </c>
      <c r="AF104" s="96">
        <v>7.020060150420111</v>
      </c>
      <c r="AG104" s="96">
        <v>6.1389856704421524</v>
      </c>
    </row>
    <row r="105" spans="1:33" ht="14.25">
      <c r="A105" s="11">
        <f t="shared" si="38"/>
        <v>46997</v>
      </c>
      <c r="B105" s="11" t="s">
        <v>170</v>
      </c>
      <c r="C105" s="75">
        <v>209.50545584068971</v>
      </c>
      <c r="D105" s="76">
        <f t="shared" ca="1" si="101"/>
        <v>1.7328841999078248E-2</v>
      </c>
      <c r="E105" s="76">
        <f t="shared" si="92"/>
        <v>1.6727962155305143E-2</v>
      </c>
      <c r="F105" s="76">
        <f t="shared" si="93"/>
        <v>1.8526804595301094E-2</v>
      </c>
      <c r="G105" s="76">
        <v>4.8999999999999044E-3</v>
      </c>
      <c r="H105" s="94">
        <v>0.10249999999999999</v>
      </c>
      <c r="I105" s="95">
        <v>0.10249999999999999</v>
      </c>
      <c r="J105" s="96">
        <v>5.9749999999999961</v>
      </c>
      <c r="K105" s="97">
        <v>5.9666666666666641</v>
      </c>
      <c r="L105" s="96">
        <v>6.4529999999999959</v>
      </c>
      <c r="M105" s="97">
        <v>6.4439999999999973</v>
      </c>
      <c r="N105" s="98">
        <v>7.8225909397590305</v>
      </c>
      <c r="O105" s="98">
        <v>7.8116807710843332</v>
      </c>
      <c r="P105" s="77">
        <v>8332.8969398366207</v>
      </c>
      <c r="Q105" s="78">
        <f t="shared" si="94"/>
        <v>2.8215502577690899E-3</v>
      </c>
      <c r="R105" s="79">
        <f t="shared" si="95"/>
        <v>3.6247741867550198E-2</v>
      </c>
      <c r="S105" s="77">
        <v>1406.3996317926146</v>
      </c>
      <c r="T105" s="78">
        <f t="shared" si="96"/>
        <v>1.1795764290927657E-2</v>
      </c>
      <c r="U105" s="80">
        <f t="shared" si="97"/>
        <v>3.6247741867549976E-2</v>
      </c>
      <c r="V105" s="77" t="s">
        <v>72</v>
      </c>
      <c r="W105" s="78" t="s">
        <v>72</v>
      </c>
      <c r="X105" s="80" t="s">
        <v>72</v>
      </c>
      <c r="Y105" s="77">
        <f t="shared" si="81"/>
        <v>350.91391990292288</v>
      </c>
      <c r="Z105" s="78">
        <f t="shared" si="98"/>
        <v>6.192246325636086E-3</v>
      </c>
      <c r="AA105" s="80">
        <f t="shared" si="99"/>
        <v>2.5000000000000577E-2</v>
      </c>
      <c r="AB105" s="81">
        <v>3854539.8397722919</v>
      </c>
      <c r="AC105" s="81">
        <f t="shared" si="100"/>
        <v>14934057.483105082</v>
      </c>
      <c r="AD105" s="81">
        <v>2471956.4883340388</v>
      </c>
      <c r="AE105" s="81">
        <v>9585328.5813116077</v>
      </c>
      <c r="AF105" s="96">
        <v>6.9746075591983479</v>
      </c>
      <c r="AG105" s="96">
        <v>6.1303919149488708</v>
      </c>
    </row>
    <row r="106" spans="1:33" ht="15.75">
      <c r="A106" s="142">
        <f t="shared" si="38"/>
        <v>47088</v>
      </c>
      <c r="B106" s="145" t="s">
        <v>171</v>
      </c>
      <c r="C106" s="82">
        <v>203.55133381392565</v>
      </c>
      <c r="D106" s="83">
        <f t="shared" ca="1" si="101"/>
        <v>1.7928791585916537E-2</v>
      </c>
      <c r="E106" s="83">
        <f t="shared" si="92"/>
        <v>1.7928791585916537E-2</v>
      </c>
      <c r="F106" s="83">
        <f t="shared" si="93"/>
        <v>1.974453117247954E-2</v>
      </c>
      <c r="G106" s="83">
        <v>4.8999999999999044E-3</v>
      </c>
      <c r="H106" s="84">
        <v>0.10249999999999999</v>
      </c>
      <c r="I106" s="85">
        <v>0.10249999999999999</v>
      </c>
      <c r="J106" s="86">
        <v>6</v>
      </c>
      <c r="K106" s="87">
        <v>5.9916666666666636</v>
      </c>
      <c r="L106" s="86">
        <v>6.48</v>
      </c>
      <c r="M106" s="87">
        <v>6.4709999999999974</v>
      </c>
      <c r="N106" s="88">
        <v>7.8553214457831322</v>
      </c>
      <c r="O106" s="88">
        <v>7.8444112771084296</v>
      </c>
      <c r="P106" s="89">
        <v>8437.0384800000102</v>
      </c>
      <c r="Q106" s="90">
        <f t="shared" si="94"/>
        <v>1.2497639286227713E-2</v>
      </c>
      <c r="R106" s="91">
        <f t="shared" si="95"/>
        <v>3.5000000000000586E-2</v>
      </c>
      <c r="S106" s="89">
        <v>1419.1346532052598</v>
      </c>
      <c r="T106" s="90">
        <f t="shared" si="96"/>
        <v>9.0550517255276741E-3</v>
      </c>
      <c r="U106" s="91">
        <f t="shared" si="97"/>
        <v>3.5000000000000808E-2</v>
      </c>
      <c r="V106" s="89" t="s">
        <v>72</v>
      </c>
      <c r="W106" s="99" t="s">
        <v>72</v>
      </c>
      <c r="X106" s="100" t="s">
        <v>72</v>
      </c>
      <c r="Y106" s="89">
        <f t="shared" si="81"/>
        <v>353.08686533405631</v>
      </c>
      <c r="Z106" s="90">
        <f t="shared" si="98"/>
        <v>6.192246325636086E-3</v>
      </c>
      <c r="AA106" s="92">
        <f t="shared" si="99"/>
        <v>2.5000000000000577E-2</v>
      </c>
      <c r="AB106" s="93">
        <v>3968671.5234004557</v>
      </c>
      <c r="AC106" s="93">
        <f t="shared" si="100"/>
        <v>15160219.836599307</v>
      </c>
      <c r="AD106" s="93">
        <v>2583942.6758219651</v>
      </c>
      <c r="AE106" s="93">
        <v>9737615.2641689926</v>
      </c>
      <c r="AF106" s="86">
        <v>6.9767029332390322</v>
      </c>
      <c r="AG106" s="86">
        <v>6.128257492240496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2020-03-05T21:04:35Z</cp:lastPrinted>
  <dcterms:created xsi:type="dcterms:W3CDTF">2004-11-05T21:49:34Z</dcterms:created>
  <dcterms:modified xsi:type="dcterms:W3CDTF">2025-03-24T20:27:15Z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