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5E998F69-A365-4502-ABBB-0B2F696E8CD7}" xr6:coauthVersionLast="47" xr6:coauthVersionMax="47" xr10:uidLastSave="{00000000-0000-0000-0000-000000000000}"/>
  <bookViews>
    <workbookView xWindow="13890" yWindow="-13620" windowWidth="24240" windowHeight="13140" tabRatio="64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4" i="7"/>
  <c r="CY12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CW12" i="7" l="1"/>
  <c r="BI12" i="7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6" i="8"/>
  <c r="F202" i="8"/>
  <c r="H272" i="8"/>
  <c r="F23" i="8"/>
  <c r="F26" i="8"/>
  <c r="H31" i="8"/>
  <c r="H34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H13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54" i="8"/>
  <c r="H86" i="8"/>
  <c r="H90" i="8"/>
  <c r="H122" i="8"/>
  <c r="H139" i="8"/>
  <c r="H29" i="8"/>
  <c r="H33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H194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H193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81" i="8" l="1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L369" i="8"/>
  <c r="A370" i="8" l="1"/>
  <c r="A371" i="8" l="1"/>
  <c r="L370" i="8"/>
  <c r="L371" i="8" l="1"/>
  <c r="A372" i="8"/>
  <c r="L372" i="8" l="1"/>
  <c r="A373" i="8"/>
  <c r="L373" i="8" l="1"/>
  <c r="A374" i="8"/>
  <c r="L374" i="8" l="1"/>
  <c r="A375" i="8"/>
  <c r="A376" i="8" l="1"/>
  <c r="L375" i="8"/>
  <c r="A377" i="8" l="1"/>
  <c r="L376" i="8"/>
  <c r="A378" i="8" l="1"/>
  <c r="L377" i="8"/>
  <c r="L378" i="8" l="1"/>
  <c r="A379" i="8"/>
  <c r="L379" i="8" l="1"/>
  <c r="A380" i="8"/>
  <c r="A381" i="8" l="1"/>
  <c r="L380" i="8"/>
  <c r="A382" i="8" l="1"/>
  <c r="L381" i="8"/>
  <c r="L382" i="8" l="1"/>
  <c r="A383" i="8"/>
  <c r="L383" i="8" l="1"/>
  <c r="A384" i="8"/>
  <c r="A385" i="8" l="1"/>
  <c r="L384" i="8"/>
  <c r="L385" i="8" l="1"/>
  <c r="A386" i="8"/>
  <c r="L386" i="8" l="1"/>
  <c r="A387" i="8"/>
  <c r="A388" i="8" l="1"/>
  <c r="L387" i="8"/>
  <c r="L388" i="8" l="1"/>
  <c r="CY6" i="7" l="1"/>
  <c r="CT6" i="7" l="1"/>
  <c r="CO6" i="7"/>
  <c r="CJ6" i="7"/>
  <c r="BZ6" i="7" l="1"/>
  <c r="BU6" i="7"/>
  <c r="CE6" i="7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<sst xmlns="http://schemas.openxmlformats.org/spreadsheetml/2006/main" count="322" uniqueCount="87">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</sst>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B11" sqref="B11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customWidth="1" collapsed="1"/>
    <col min="16" max="16384" width="9.140625" style="12"/>
  </cols>
  <sheetData>
    <row r="1" spans="1:22" ht="66" customHeight="1">
      <c r="A1" s="202" t="s">
        <v>38</v>
      </c>
      <c r="B1" s="307">
        <f>DATE(LEFT(B2,4),12,1)</f>
        <v>39052</v>
      </c>
      <c r="C1" s="307">
        <f t="shared" ref="C1:V1" si="0">DATE(LEFT(C2,4),12,1)</f>
        <v>39417</v>
      </c>
      <c r="D1" s="307">
        <f t="shared" si="0"/>
        <v>39783</v>
      </c>
      <c r="E1" s="307">
        <f t="shared" si="0"/>
        <v>40148</v>
      </c>
      <c r="F1" s="307">
        <f t="shared" si="0"/>
        <v>40513</v>
      </c>
      <c r="G1" s="307">
        <f t="shared" si="0"/>
        <v>40878</v>
      </c>
      <c r="H1" s="307">
        <f t="shared" si="0"/>
        <v>41244</v>
      </c>
      <c r="I1" s="307">
        <f t="shared" si="0"/>
        <v>41609</v>
      </c>
      <c r="J1" s="307">
        <f t="shared" si="0"/>
        <v>41974</v>
      </c>
      <c r="K1" s="307">
        <f t="shared" si="0"/>
        <v>42339</v>
      </c>
      <c r="L1" s="307">
        <f t="shared" si="0"/>
        <v>42705</v>
      </c>
      <c r="M1" s="307">
        <f t="shared" si="0"/>
        <v>43070</v>
      </c>
      <c r="N1" s="307">
        <f t="shared" si="0"/>
        <v>43435</v>
      </c>
      <c r="O1" s="307">
        <f t="shared" si="0"/>
        <v>43800</v>
      </c>
      <c r="P1" s="307">
        <f t="shared" si="0"/>
        <v>44166</v>
      </c>
      <c r="Q1" s="307">
        <f t="shared" si="0"/>
        <v>44531</v>
      </c>
      <c r="R1" s="307">
        <f t="shared" si="0"/>
        <v>44896</v>
      </c>
      <c r="S1" s="307">
        <f t="shared" si="0"/>
        <v>45261</v>
      </c>
      <c r="T1" s="307">
        <f t="shared" si="0"/>
        <v>45627</v>
      </c>
      <c r="U1" s="307">
        <f t="shared" si="0"/>
        <v>45992</v>
      </c>
      <c r="V1" s="307">
        <f t="shared" si="0"/>
        <v>46357</v>
      </c>
    </row>
    <row r="2" spans="1:22" ht="7.5" customHeight="1">
      <c r="A2" s="325"/>
      <c r="B2" s="323">
        <v>2006</v>
      </c>
      <c r="C2" s="323">
        <v>2007</v>
      </c>
      <c r="D2" s="320">
        <v>2008</v>
      </c>
      <c r="E2" s="320">
        <v>2009</v>
      </c>
      <c r="F2" s="320">
        <v>2010</v>
      </c>
      <c r="G2" s="320">
        <v>2011</v>
      </c>
      <c r="H2" s="320">
        <v>2012</v>
      </c>
      <c r="I2" s="320">
        <v>2013</v>
      </c>
      <c r="J2" s="320">
        <v>2014</v>
      </c>
      <c r="K2" s="320">
        <v>2015</v>
      </c>
      <c r="L2" s="320">
        <v>2016</v>
      </c>
      <c r="M2" s="320">
        <v>2017</v>
      </c>
      <c r="N2" s="320">
        <v>2018</v>
      </c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 t="s">
        <v>76</v>
      </c>
      <c r="V2" s="320" t="s">
        <v>79</v>
      </c>
    </row>
    <row r="3" spans="1:22" ht="12.75" customHeight="1">
      <c r="A3" s="326"/>
      <c r="B3" s="324"/>
      <c r="C3" s="324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2.9</v>
      </c>
      <c r="V6" s="197">
        <v>2.8</v>
      </c>
    </row>
    <row r="7" spans="1:22" ht="12.95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2.7960707685114494</v>
      </c>
      <c r="U7" s="197">
        <v>1.7033937907054542</v>
      </c>
      <c r="V7" s="197">
        <v>1.5471548233163546</v>
      </c>
    </row>
    <row r="8" spans="1:22" ht="12.95" customHeight="1">
      <c r="A8" s="90" t="s">
        <v>32</v>
      </c>
      <c r="B8" s="91">
        <v>3.4247944277901121</v>
      </c>
      <c r="C8" s="91">
        <v>2.9788106283143989</v>
      </c>
      <c r="D8" s="91">
        <v>0.30923546657035672</v>
      </c>
      <c r="E8" s="91">
        <v>-4.425644841673126</v>
      </c>
      <c r="F8" s="91">
        <v>1.9938276156487911</v>
      </c>
      <c r="G8" s="91">
        <v>1.7862996527842734</v>
      </c>
      <c r="H8" s="91">
        <v>-0.90313035846891765</v>
      </c>
      <c r="I8" s="91">
        <v>-0.12638574938003133</v>
      </c>
      <c r="J8" s="91">
        <v>1.4509529513342168</v>
      </c>
      <c r="K8" s="91">
        <v>2.0007660888582635</v>
      </c>
      <c r="L8" s="91">
        <v>1.7929719919608678</v>
      </c>
      <c r="M8" s="91">
        <v>2.7437371986420489</v>
      </c>
      <c r="N8" s="91">
        <v>1.732389814591917</v>
      </c>
      <c r="O8" s="91">
        <v>1.6378390521874175</v>
      </c>
      <c r="P8" s="91">
        <v>-6.1574080527771358</v>
      </c>
      <c r="Q8" s="91">
        <v>6.2784353610902954</v>
      </c>
      <c r="R8" s="91">
        <v>3.5986638862067988</v>
      </c>
      <c r="S8" s="91">
        <v>0.4</v>
      </c>
      <c r="T8" s="91">
        <v>0.78601989871625033</v>
      </c>
      <c r="U8" s="197">
        <v>0.84601816982814437</v>
      </c>
      <c r="V8" s="197">
        <v>1.5</v>
      </c>
    </row>
    <row r="9" spans="1:22" ht="12.95" customHeight="1">
      <c r="A9" s="90" t="s">
        <v>33</v>
      </c>
      <c r="B9" s="91">
        <v>12.671676971464208</v>
      </c>
      <c r="C9" s="91">
        <v>14.203844557512845</v>
      </c>
      <c r="D9" s="91">
        <v>9.6885721198476169</v>
      </c>
      <c r="E9" s="91">
        <v>9.3136602303542695</v>
      </c>
      <c r="F9" s="91">
        <v>10.883197816019429</v>
      </c>
      <c r="G9" s="91">
        <v>9.6630187412480524</v>
      </c>
      <c r="H9" s="91">
        <v>7.9938995105054866</v>
      </c>
      <c r="I9" s="91">
        <v>7.9432175902665385</v>
      </c>
      <c r="J9" s="91">
        <v>7.3677961209598353</v>
      </c>
      <c r="K9" s="91">
        <v>7.1158984011838955</v>
      </c>
      <c r="L9" s="91">
        <v>6.7648959439999823</v>
      </c>
      <c r="M9" s="91">
        <v>7.0269248211541013</v>
      </c>
      <c r="N9" s="91">
        <v>6.7084723021050952</v>
      </c>
      <c r="O9" s="91">
        <v>5.9506505593005743</v>
      </c>
      <c r="P9" s="91">
        <v>2.2999999999999998</v>
      </c>
      <c r="Q9" s="91">
        <v>8.4</v>
      </c>
      <c r="R9" s="91">
        <v>3.1</v>
      </c>
      <c r="S9" s="91">
        <v>5.4</v>
      </c>
      <c r="T9" s="91">
        <v>5</v>
      </c>
      <c r="U9" s="197">
        <v>4.5</v>
      </c>
      <c r="V9" s="197">
        <v>4</v>
      </c>
    </row>
    <row r="10" spans="1:22" ht="12.95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86</v>
      </c>
      <c r="B11" s="91">
        <v>2.6134122287968298</v>
      </c>
      <c r="C11" s="91">
        <v>2.4353676117251366</v>
      </c>
      <c r="D11" s="91">
        <v>1.7624596562335837</v>
      </c>
      <c r="E11" s="91">
        <v>1.8236717759594345</v>
      </c>
      <c r="F11" s="91">
        <v>0.66189486646655027</v>
      </c>
      <c r="G11" s="91">
        <v>2.2766626338585061</v>
      </c>
      <c r="H11" s="91">
        <v>1.8996943778720743</v>
      </c>
      <c r="I11" s="91">
        <v>1.7408566188369834</v>
      </c>
      <c r="J11" s="91">
        <v>1.6224195046636636</v>
      </c>
      <c r="K11" s="91">
        <v>2.0715072792840905</v>
      </c>
      <c r="L11" s="91">
        <v>2.1971236613002709</v>
      </c>
      <c r="M11" s="91">
        <v>1.770166453265043</v>
      </c>
      <c r="N11" s="91">
        <v>2.2485295505299874</v>
      </c>
      <c r="O11" s="91">
        <v>2.2905988164406255</v>
      </c>
      <c r="P11" s="91">
        <v>1.6239380497707012</v>
      </c>
      <c r="Q11" s="91">
        <v>5.5045498261448556</v>
      </c>
      <c r="R11" s="91">
        <v>5.6805073960192187</v>
      </c>
      <c r="S11" s="91">
        <v>3.9170866191365672</v>
      </c>
      <c r="T11" s="91">
        <v>3.2136130000319119</v>
      </c>
      <c r="U11" s="197">
        <v>3.8261770431675002</v>
      </c>
      <c r="V11" s="197">
        <v>2.9546608638138183</v>
      </c>
    </row>
    <row r="12" spans="1:22" ht="12.95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2.95" customHeight="1">
      <c r="A13" s="90" t="s">
        <v>35</v>
      </c>
      <c r="B13" s="91">
        <v>5.25</v>
      </c>
      <c r="C13" s="91">
        <v>4.3213999999999997</v>
      </c>
      <c r="D13" s="91">
        <v>0.54349999999999998</v>
      </c>
      <c r="E13" s="91">
        <v>0.125</v>
      </c>
      <c r="F13" s="91">
        <v>0.125</v>
      </c>
      <c r="G13" s="91">
        <v>0.125</v>
      </c>
      <c r="H13" s="91">
        <v>0.125</v>
      </c>
      <c r="I13" s="91">
        <v>0.125</v>
      </c>
      <c r="J13" s="91">
        <v>0.125</v>
      </c>
      <c r="K13" s="91">
        <v>0.24460000000000001</v>
      </c>
      <c r="L13" s="91">
        <v>0.51139999999999997</v>
      </c>
      <c r="M13" s="91">
        <v>1.2679</v>
      </c>
      <c r="N13" s="91">
        <v>2.2202000000000002</v>
      </c>
      <c r="O13" s="91">
        <v>1.625</v>
      </c>
      <c r="P13" s="91">
        <v>0.125</v>
      </c>
      <c r="Q13" s="91">
        <v>0.125</v>
      </c>
      <c r="R13" s="91">
        <v>4.1477000000000004</v>
      </c>
      <c r="S13" s="91">
        <v>5.375</v>
      </c>
      <c r="T13" s="91">
        <v>4.5227000000000004</v>
      </c>
      <c r="U13" s="197">
        <v>4.125</v>
      </c>
      <c r="V13" s="197">
        <v>3.625</v>
      </c>
    </row>
    <row r="14" spans="1:22" ht="12.95" customHeight="1">
      <c r="A14" s="90" t="s">
        <v>72</v>
      </c>
      <c r="B14" s="91">
        <v>4.6334857142857153</v>
      </c>
      <c r="C14" s="91">
        <v>4.3463904761904768</v>
      </c>
      <c r="D14" s="91">
        <v>2.9845956521739132</v>
      </c>
      <c r="E14" s="91">
        <v>3.8837391304347837</v>
      </c>
      <c r="F14" s="91">
        <v>3.3985478260869568</v>
      </c>
      <c r="G14" s="91">
        <v>2.1133681818181818</v>
      </c>
      <c r="H14" s="91">
        <v>1.7841904761904761</v>
      </c>
      <c r="I14" s="91">
        <v>3.0071818181818188</v>
      </c>
      <c r="J14" s="91">
        <v>2.4077782608695655</v>
      </c>
      <c r="K14" s="91">
        <v>2.4657217391304345</v>
      </c>
      <c r="L14" s="91">
        <v>2.4900000000000002</v>
      </c>
      <c r="M14" s="91">
        <v>2.4</v>
      </c>
      <c r="N14" s="91">
        <v>2.83</v>
      </c>
      <c r="O14" s="91">
        <v>2.0035000000000056</v>
      </c>
      <c r="P14" s="91">
        <v>0.93</v>
      </c>
      <c r="Q14" s="91">
        <v>1.47</v>
      </c>
      <c r="R14" s="91">
        <v>3.88</v>
      </c>
      <c r="S14" s="91">
        <v>3.88</v>
      </c>
      <c r="T14" s="91">
        <v>4.58</v>
      </c>
      <c r="U14" s="198">
        <v>4.4962499999999999</v>
      </c>
      <c r="V14" s="198">
        <v>4.2475000000000005</v>
      </c>
    </row>
    <row r="15" spans="1:22" ht="12.95" customHeight="1">
      <c r="A15" s="90" t="s">
        <v>36</v>
      </c>
      <c r="B15" s="97">
        <v>1.3197000000000001</v>
      </c>
      <c r="C15" s="97">
        <v>1.4589000000000001</v>
      </c>
      <c r="D15" s="97">
        <v>1.3971</v>
      </c>
      <c r="E15" s="97">
        <v>1.4320999999999999</v>
      </c>
      <c r="F15" s="97">
        <v>1.3384</v>
      </c>
      <c r="G15" s="97">
        <v>1.2961</v>
      </c>
      <c r="H15" s="97">
        <v>1.3192999999999999</v>
      </c>
      <c r="I15" s="97">
        <v>1.3743000000000001</v>
      </c>
      <c r="J15" s="97">
        <v>1.2098</v>
      </c>
      <c r="K15" s="97">
        <v>1.0862000000000001</v>
      </c>
      <c r="L15" s="97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98">
        <v>1.1200000000000001</v>
      </c>
      <c r="V15" s="198">
        <v>1.1200000000000001</v>
      </c>
    </row>
    <row r="16" spans="1:22" ht="12.95" customHeight="1">
      <c r="A16" s="90" t="s">
        <v>71</v>
      </c>
      <c r="B16" s="91">
        <v>7.8045</v>
      </c>
      <c r="C16" s="91">
        <v>7.3037000000000001</v>
      </c>
      <c r="D16" s="91">
        <v>6.8277000000000001</v>
      </c>
      <c r="E16" s="91">
        <v>6.8270999999999997</v>
      </c>
      <c r="F16" s="91">
        <v>6.5933000000000002</v>
      </c>
      <c r="G16" s="91">
        <v>6.2949000000000002</v>
      </c>
      <c r="H16" s="91">
        <v>6.2302999999999997</v>
      </c>
      <c r="I16" s="91">
        <v>6.0540000000000003</v>
      </c>
      <c r="J16" s="91">
        <v>6.2057000000000002</v>
      </c>
      <c r="K16" s="91">
        <v>6.4937000000000005</v>
      </c>
      <c r="L16" s="91">
        <v>6.9450000000000003</v>
      </c>
      <c r="M16" s="91">
        <v>6.5067000000000004</v>
      </c>
      <c r="N16" s="91">
        <v>6.8784999999999998</v>
      </c>
      <c r="O16" s="91">
        <v>7.01</v>
      </c>
      <c r="P16" s="91">
        <v>6.5402782608695649</v>
      </c>
      <c r="Q16" s="91">
        <v>6.3692913043478248</v>
      </c>
      <c r="R16" s="91">
        <v>6.9219999999999997</v>
      </c>
      <c r="S16" s="91">
        <v>7.1257999999999999</v>
      </c>
      <c r="T16" s="91">
        <v>7.2992999999999997</v>
      </c>
      <c r="U16" s="197">
        <v>7.2</v>
      </c>
      <c r="V16" s="197">
        <v>7.2</v>
      </c>
    </row>
    <row r="17" spans="1:22" ht="12.95" customHeight="1">
      <c r="A17" s="98" t="s">
        <v>75</v>
      </c>
      <c r="B17" s="265">
        <v>83.65</v>
      </c>
      <c r="C17" s="265">
        <v>76.694999999999993</v>
      </c>
      <c r="D17" s="265">
        <v>81.308000000000007</v>
      </c>
      <c r="E17" s="265">
        <v>77.86</v>
      </c>
      <c r="F17" s="265">
        <v>79.028000000000006</v>
      </c>
      <c r="G17" s="265">
        <v>80.177999999999997</v>
      </c>
      <c r="H17" s="265">
        <v>79.769000000000005</v>
      </c>
      <c r="I17" s="265">
        <v>80.034999999999997</v>
      </c>
      <c r="J17" s="265">
        <v>90.269000000000005</v>
      </c>
      <c r="K17" s="265">
        <v>98.631</v>
      </c>
      <c r="L17" s="265">
        <v>102.21</v>
      </c>
      <c r="M17" s="265">
        <v>92.123999999999995</v>
      </c>
      <c r="N17" s="265">
        <v>96.173000000000002</v>
      </c>
      <c r="O17" s="265">
        <v>96.388999999999996</v>
      </c>
      <c r="P17" s="265">
        <v>89.936999999999998</v>
      </c>
      <c r="Q17" s="265">
        <v>95.67</v>
      </c>
      <c r="R17" s="265">
        <v>103.52200000000001</v>
      </c>
      <c r="S17" s="265">
        <v>101.333</v>
      </c>
      <c r="T17" s="265">
        <v>108.48699999999999</v>
      </c>
      <c r="U17" s="199">
        <v>99.831029298003969</v>
      </c>
      <c r="V17" s="199">
        <v>99.383636276403507</v>
      </c>
    </row>
    <row r="18" spans="1:22" ht="10.5">
      <c r="A18" s="322" t="s">
        <v>37</v>
      </c>
      <c r="B18" s="322"/>
      <c r="C18" s="322"/>
      <c r="D18" s="322"/>
      <c r="E18" s="322"/>
      <c r="F18" s="322"/>
      <c r="G18" s="322"/>
      <c r="H18" s="322"/>
      <c r="I18" s="99"/>
      <c r="J18" s="99"/>
      <c r="K18" s="99"/>
    </row>
    <row r="19" spans="1:22" ht="46.5" customHeight="1">
      <c r="A19" s="319" t="s">
        <v>73</v>
      </c>
      <c r="B19" s="319"/>
      <c r="C19" s="319"/>
      <c r="D19" s="319"/>
      <c r="E19" s="319"/>
      <c r="F19" s="319"/>
      <c r="G19" s="3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</row>
    <row r="20" spans="1:22" ht="11.2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</row>
  </sheetData>
  <mergeCells count="25"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1" zoomScaleNormal="100" zoomScaleSheetLayoutView="100" workbookViewId="0">
      <selection activeCell="U3" sqref="U3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9.140625" style="12" collapsed="1"/>
    <col min="16" max="16384" width="9.140625" style="12"/>
  </cols>
  <sheetData>
    <row r="1" spans="1:23" ht="66" customHeight="1">
      <c r="B1" s="202" t="s">
        <v>54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3" ht="15.75">
      <c r="A2" s="16"/>
      <c r="B2" s="301"/>
      <c r="C2" s="300">
        <v>2007</v>
      </c>
      <c r="D2" s="302">
        <v>2008</v>
      </c>
      <c r="E2" s="302">
        <v>2009</v>
      </c>
      <c r="F2" s="302">
        <v>2010</v>
      </c>
      <c r="G2" s="302">
        <v>2011</v>
      </c>
      <c r="H2" s="302">
        <v>2012</v>
      </c>
      <c r="I2" s="302">
        <v>2013</v>
      </c>
      <c r="J2" s="302">
        <v>2014</v>
      </c>
      <c r="K2" s="302">
        <v>2015</v>
      </c>
      <c r="L2" s="302">
        <v>2016</v>
      </c>
      <c r="M2" s="302">
        <v>2017</v>
      </c>
      <c r="N2" s="302">
        <v>2018</v>
      </c>
      <c r="O2" s="302">
        <v>2019</v>
      </c>
      <c r="P2" s="302">
        <v>2020</v>
      </c>
      <c r="Q2" s="302">
        <v>2021</v>
      </c>
      <c r="R2" s="302">
        <v>2022</v>
      </c>
      <c r="S2" s="302">
        <v>2023</v>
      </c>
      <c r="T2" s="302">
        <v>2024</v>
      </c>
      <c r="U2" s="302" t="s">
        <v>76</v>
      </c>
      <c r="V2" s="302" t="s">
        <v>79</v>
      </c>
    </row>
    <row r="3" spans="1:23" ht="6.95" customHeight="1">
      <c r="A3" s="17"/>
      <c r="B3" s="303"/>
      <c r="C3" s="304">
        <f t="shared" ref="C3:V3" si="1">DATE(LEFT(C2,4),12,1)</f>
        <v>39417</v>
      </c>
      <c r="D3" s="304">
        <f t="shared" si="1"/>
        <v>39783</v>
      </c>
      <c r="E3" s="304">
        <f t="shared" si="1"/>
        <v>40148</v>
      </c>
      <c r="F3" s="304">
        <f t="shared" si="1"/>
        <v>40513</v>
      </c>
      <c r="G3" s="304">
        <f t="shared" si="1"/>
        <v>40878</v>
      </c>
      <c r="H3" s="304">
        <f t="shared" si="1"/>
        <v>41244</v>
      </c>
      <c r="I3" s="304">
        <f t="shared" si="1"/>
        <v>41609</v>
      </c>
      <c r="J3" s="304">
        <f t="shared" si="1"/>
        <v>41974</v>
      </c>
      <c r="K3" s="304">
        <f t="shared" si="1"/>
        <v>42339</v>
      </c>
      <c r="L3" s="304">
        <f t="shared" si="1"/>
        <v>42705</v>
      </c>
      <c r="M3" s="304">
        <f t="shared" si="1"/>
        <v>43070</v>
      </c>
      <c r="N3" s="304">
        <f t="shared" si="1"/>
        <v>43435</v>
      </c>
      <c r="O3" s="304">
        <f t="shared" si="1"/>
        <v>43800</v>
      </c>
      <c r="P3" s="304">
        <f t="shared" si="1"/>
        <v>44166</v>
      </c>
      <c r="Q3" s="304">
        <f t="shared" si="1"/>
        <v>44531</v>
      </c>
      <c r="R3" s="304">
        <f t="shared" si="1"/>
        <v>44896</v>
      </c>
      <c r="S3" s="304">
        <f t="shared" si="1"/>
        <v>45261</v>
      </c>
      <c r="T3" s="304">
        <f t="shared" si="1"/>
        <v>45627</v>
      </c>
      <c r="U3" s="304">
        <f t="shared" si="1"/>
        <v>45992</v>
      </c>
      <c r="V3" s="304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2.1579171466127089</v>
      </c>
      <c r="V6" s="258">
        <v>1.5398136288507391</v>
      </c>
    </row>
    <row r="7" spans="1:23" ht="12.95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12649.767400271659</v>
      </c>
      <c r="V7" s="210">
        <v>13432.264666796989</v>
      </c>
    </row>
    <row r="8" spans="1:23" ht="12.95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2212.7853431342523</v>
      </c>
      <c r="V8" s="210">
        <v>2377.3919764242455</v>
      </c>
      <c r="W8" s="306"/>
    </row>
    <row r="9" spans="1:23" ht="12.95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2.95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10368.168828334632</v>
      </c>
      <c r="V10" s="210">
        <v>11098.316248584308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5"/>
      <c r="H11" s="305">
        <v>7.356310998802317</v>
      </c>
      <c r="I11" s="93">
        <v>7.2909403781596822</v>
      </c>
      <c r="J11" s="93">
        <v>6.8752964853727372</v>
      </c>
      <c r="K11" s="257">
        <v>8.4330905929008839</v>
      </c>
      <c r="L11" s="257">
        <v>11.394377745940432</v>
      </c>
      <c r="M11" s="257">
        <v>12.877701004613897</v>
      </c>
      <c r="N11" s="206">
        <v>12.387969211518426</v>
      </c>
      <c r="O11" s="206">
        <v>12.055522070033412</v>
      </c>
      <c r="P11" s="206">
        <v>13.483179009783875</v>
      </c>
      <c r="Q11" s="206">
        <v>13.490598163446066</v>
      </c>
      <c r="R11" s="206">
        <v>9.5185596130058574</v>
      </c>
      <c r="S11" s="294">
        <v>8.0495079304850883</v>
      </c>
      <c r="T11" s="294">
        <v>6.9338701169636101</v>
      </c>
      <c r="U11" s="213">
        <v>6.3466280081184827</v>
      </c>
      <c r="V11" s="213">
        <v>6.7953772345862795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v>7.5350996727246873</v>
      </c>
      <c r="I12" s="93">
        <v>6.8880231961341636</v>
      </c>
      <c r="J12" s="93">
        <v>7.2299270429120437</v>
      </c>
      <c r="K12" s="257">
        <v>9.7305311582962961</v>
      </c>
      <c r="L12" s="257">
        <v>12.817186595771513</v>
      </c>
      <c r="M12" s="257">
        <v>12.56832845392668</v>
      </c>
      <c r="N12" s="116">
        <v>12.349094957166862</v>
      </c>
      <c r="O12" s="116">
        <v>11.626603662547886</v>
      </c>
      <c r="P12" s="116">
        <v>14.703327480861873</v>
      </c>
      <c r="Q12" s="116">
        <v>11.612688028333462</v>
      </c>
      <c r="R12" s="116">
        <v>8.4354696010984558</v>
      </c>
      <c r="S12" s="116">
        <v>7.9007236208674332</v>
      </c>
      <c r="T12" s="157">
        <v>6.6244040820139567</v>
      </c>
      <c r="U12" s="197">
        <v>6.3920646901622247</v>
      </c>
      <c r="V12" s="197">
        <v>6.8990214785221387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5.3117386099570396</v>
      </c>
      <c r="V14" s="258">
        <v>4.4285244314397954</v>
      </c>
    </row>
    <row r="15" spans="1:23" ht="12.95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3.8299886159759877</v>
      </c>
      <c r="V15" s="258">
        <v>4.0204654177151911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15</v>
      </c>
      <c r="V17" s="215">
        <v>12.75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5.65</v>
      </c>
      <c r="V19" s="259">
        <v>5.65</v>
      </c>
    </row>
    <row r="20" spans="1:22" ht="14.1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70.647972710451882</v>
      </c>
      <c r="V20" s="260">
        <v>74.287018367715845</v>
      </c>
    </row>
    <row r="21" spans="1:22" ht="14.1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2">
        <v>-2.7948911821002729</v>
      </c>
      <c r="U21" s="218">
        <v>-2.6</v>
      </c>
      <c r="V21" s="218">
        <v>-2.4</v>
      </c>
    </row>
    <row r="22" spans="1:22" ht="14.1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2">
        <v>3.2122398827266569</v>
      </c>
      <c r="U22" s="218">
        <v>3.8413125007237965</v>
      </c>
      <c r="V22" s="218">
        <v>3.852024414961245</v>
      </c>
    </row>
    <row r="23" spans="1:22" ht="12.95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-0.64465638997158781</v>
      </c>
      <c r="V25" s="258">
        <v>-0.80517032999822424</v>
      </c>
    </row>
    <row r="26" spans="1:22" ht="12.95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-8.79292645555768</v>
      </c>
      <c r="V26" s="258">
        <v>-9.1952321829288532</v>
      </c>
    </row>
    <row r="27" spans="1:22" ht="12.95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79.419099647778879</v>
      </c>
      <c r="V27" s="258">
        <v>83.985629600685783</v>
      </c>
    </row>
    <row r="28" spans="1:22" ht="12.75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66.896166957378583</v>
      </c>
      <c r="V28" s="258">
        <v>72.19435950598843</v>
      </c>
    </row>
    <row r="29" spans="1:22" ht="12.75">
      <c r="A29" s="106" t="s">
        <v>84</v>
      </c>
      <c r="B29" s="106" t="s">
        <v>84</v>
      </c>
      <c r="C29" s="293">
        <v>8.784975768495574</v>
      </c>
      <c r="D29" s="293">
        <v>3.4389388845996516</v>
      </c>
      <c r="E29" s="293">
        <v>10.446611307122922</v>
      </c>
      <c r="F29" s="293">
        <v>15.33681031919869</v>
      </c>
      <c r="G29" s="293">
        <v>-2.6448542104388628</v>
      </c>
      <c r="H29" s="293">
        <v>5.1209382548166538</v>
      </c>
      <c r="I29" s="293">
        <v>7.0355442446368599</v>
      </c>
      <c r="J29" s="293">
        <v>6.3301907920406908</v>
      </c>
      <c r="K29" s="293">
        <v>0.54175743076525507</v>
      </c>
      <c r="L29" s="293">
        <v>0.94609176036182241</v>
      </c>
      <c r="M29" s="293">
        <v>-0.56058194847344867</v>
      </c>
      <c r="N29" s="293">
        <v>1.8986794706257859</v>
      </c>
      <c r="O29" s="293">
        <v>2.269689303002953</v>
      </c>
      <c r="P29" s="293">
        <v>29.190990265643158</v>
      </c>
      <c r="Q29" s="293">
        <v>-24.694476776625418</v>
      </c>
      <c r="R29" s="293">
        <v>5.9817229187158816</v>
      </c>
      <c r="S29" s="293">
        <v>7.6373726338317294</v>
      </c>
      <c r="T29" s="293">
        <v>3.1985299144100088</v>
      </c>
      <c r="U29" s="219">
        <v>3.0954097273538261</v>
      </c>
      <c r="V29" s="219">
        <v>2.3862422767059632</v>
      </c>
    </row>
    <row r="30" spans="1:22" ht="10.5">
      <c r="B30" s="310" t="s">
        <v>55</v>
      </c>
      <c r="C30" s="310"/>
      <c r="D30" s="310"/>
      <c r="E30" s="310"/>
      <c r="F30" s="310"/>
      <c r="G30" s="310"/>
      <c r="H30" s="310"/>
      <c r="I30" s="11"/>
      <c r="J30" s="11"/>
      <c r="K30" s="11"/>
    </row>
    <row r="31" spans="1:22" ht="12.95" customHeight="1">
      <c r="B31" s="309" t="s">
        <v>60</v>
      </c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22" ht="12.95" customHeight="1">
      <c r="B32" s="319" t="s">
        <v>85</v>
      </c>
      <c r="C32" s="319"/>
      <c r="D32" s="319"/>
      <c r="E32" s="319"/>
      <c r="F32" s="319"/>
      <c r="G32" s="319"/>
      <c r="H32" s="319"/>
      <c r="I32" s="319"/>
      <c r="J32" s="319"/>
      <c r="K32" s="319"/>
    </row>
    <row r="33" spans="2:11" ht="12.95" customHeight="1">
      <c r="B33" s="319"/>
      <c r="C33" s="319"/>
      <c r="D33" s="319"/>
      <c r="E33" s="319"/>
      <c r="F33" s="319"/>
      <c r="G33" s="319"/>
      <c r="H33" s="319"/>
      <c r="I33" s="319"/>
      <c r="J33" s="319"/>
      <c r="K33" s="319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I5" activePane="bottomRight" state="frozen"/>
      <selection activeCell="L109" sqref="L109"/>
      <selection pane="topRight" activeCell="L109" sqref="L109"/>
      <selection pane="bottomLeft" activeCell="L109" sqref="L109"/>
      <selection pane="bottomRight" activeCell="CT11" sqref="CT11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4" customFormat="1" ht="57" customHeight="1">
      <c r="A1" s="315"/>
      <c r="B1" s="315"/>
      <c r="C1" s="316"/>
      <c r="D1" s="313">
        <v>2007</v>
      </c>
      <c r="E1" s="313">
        <v>2007</v>
      </c>
      <c r="F1" s="313">
        <v>2007</v>
      </c>
      <c r="G1" s="313">
        <v>2007</v>
      </c>
      <c r="H1" s="313"/>
      <c r="I1" s="313">
        <v>2008</v>
      </c>
      <c r="J1" s="313">
        <v>2008</v>
      </c>
      <c r="K1" s="313">
        <v>2008</v>
      </c>
      <c r="L1" s="313">
        <v>2008</v>
      </c>
      <c r="M1" s="313"/>
      <c r="N1" s="313">
        <v>2009</v>
      </c>
      <c r="O1" s="313">
        <v>2009</v>
      </c>
      <c r="P1" s="313">
        <v>2009</v>
      </c>
      <c r="Q1" s="313">
        <v>2009</v>
      </c>
      <c r="R1" s="313"/>
      <c r="S1" s="313">
        <v>2010</v>
      </c>
      <c r="T1" s="313">
        <v>2010</v>
      </c>
      <c r="U1" s="313">
        <v>2010</v>
      </c>
      <c r="V1" s="313">
        <v>2010</v>
      </c>
      <c r="W1" s="313"/>
      <c r="X1" s="313">
        <v>2011</v>
      </c>
      <c r="Y1" s="313">
        <v>2011</v>
      </c>
      <c r="Z1" s="313">
        <v>2011</v>
      </c>
      <c r="AA1" s="313">
        <v>2011</v>
      </c>
      <c r="AB1" s="313"/>
      <c r="AC1" s="313">
        <v>2012</v>
      </c>
      <c r="AD1" s="313">
        <v>2012</v>
      </c>
      <c r="AE1" s="313">
        <v>2012</v>
      </c>
      <c r="AF1" s="313">
        <v>2012</v>
      </c>
      <c r="AG1" s="313"/>
      <c r="AH1" s="314">
        <v>2013</v>
      </c>
      <c r="AI1" s="314">
        <v>2013</v>
      </c>
      <c r="AJ1" s="314">
        <v>2013</v>
      </c>
      <c r="AK1" s="314">
        <v>2013</v>
      </c>
      <c r="AM1" s="314">
        <v>2014</v>
      </c>
      <c r="AN1" s="314">
        <v>2014</v>
      </c>
      <c r="AO1" s="314">
        <v>2014</v>
      </c>
      <c r="AP1" s="314">
        <v>2014</v>
      </c>
      <c r="AR1" s="314">
        <v>2015</v>
      </c>
      <c r="AS1" s="314">
        <v>2015</v>
      </c>
      <c r="AT1" s="314">
        <v>2015</v>
      </c>
      <c r="AU1" s="314">
        <v>2015</v>
      </c>
      <c r="AW1" s="314">
        <v>2016</v>
      </c>
      <c r="AX1" s="314">
        <v>2016</v>
      </c>
      <c r="AY1" s="314">
        <v>2016</v>
      </c>
      <c r="AZ1" s="314">
        <v>2016</v>
      </c>
      <c r="BB1" s="314">
        <v>2017</v>
      </c>
      <c r="BC1" s="314">
        <v>2017</v>
      </c>
      <c r="BD1" s="314">
        <v>2017</v>
      </c>
      <c r="BE1" s="314">
        <v>2017</v>
      </c>
      <c r="BG1" s="314">
        <v>2018</v>
      </c>
      <c r="BH1" s="314">
        <v>2018</v>
      </c>
      <c r="BI1" s="314">
        <v>2018</v>
      </c>
      <c r="BJ1" s="314">
        <v>2018</v>
      </c>
      <c r="BL1" s="314">
        <v>2019</v>
      </c>
      <c r="BM1" s="314">
        <v>2019</v>
      </c>
      <c r="BN1" s="314">
        <v>2019</v>
      </c>
      <c r="BO1" s="314">
        <v>2019</v>
      </c>
      <c r="BQ1" s="313">
        <v>2020</v>
      </c>
      <c r="BR1" s="313">
        <v>2020</v>
      </c>
      <c r="BS1" s="313">
        <v>2020</v>
      </c>
      <c r="BT1" s="313">
        <v>2020</v>
      </c>
      <c r="BU1" s="313"/>
      <c r="BV1" s="313">
        <v>2021</v>
      </c>
      <c r="BW1" s="313">
        <v>2021</v>
      </c>
      <c r="BX1" s="313">
        <v>2021</v>
      </c>
      <c r="BY1" s="313">
        <v>2021</v>
      </c>
      <c r="BZ1" s="313"/>
      <c r="CA1" s="314">
        <v>2022</v>
      </c>
      <c r="CB1" s="314">
        <v>2022</v>
      </c>
      <c r="CC1" s="314">
        <v>2022</v>
      </c>
      <c r="CD1" s="314">
        <v>2022</v>
      </c>
      <c r="CF1" s="314">
        <v>2023</v>
      </c>
      <c r="CG1" s="314">
        <v>2023</v>
      </c>
      <c r="CH1" s="314">
        <v>2023</v>
      </c>
      <c r="CI1" s="314">
        <v>2023</v>
      </c>
      <c r="CK1" s="314">
        <v>2024</v>
      </c>
      <c r="CL1" s="314">
        <v>2024</v>
      </c>
      <c r="CM1" s="314">
        <v>2024</v>
      </c>
      <c r="CN1" s="314">
        <v>2024</v>
      </c>
      <c r="CP1" s="314">
        <v>2025</v>
      </c>
      <c r="CQ1" s="314">
        <v>2025</v>
      </c>
      <c r="CR1" s="314">
        <v>2025</v>
      </c>
      <c r="CS1" s="314">
        <v>2025</v>
      </c>
      <c r="CU1" s="314">
        <v>2026</v>
      </c>
      <c r="CV1" s="314">
        <v>2026</v>
      </c>
      <c r="CW1" s="314">
        <v>2026</v>
      </c>
      <c r="CX1" s="314">
        <v>2026</v>
      </c>
    </row>
    <row r="2" spans="1:103" s="314" customFormat="1" ht="13.5" thickBot="1">
      <c r="A2" s="315"/>
      <c r="B2" s="315"/>
      <c r="C2" s="316"/>
      <c r="D2" s="314" t="s">
        <v>80</v>
      </c>
      <c r="E2" s="314" t="s">
        <v>81</v>
      </c>
      <c r="F2" s="314" t="s">
        <v>82</v>
      </c>
      <c r="G2" s="314" t="s">
        <v>83</v>
      </c>
      <c r="H2" s="313">
        <v>2007</v>
      </c>
      <c r="I2" s="314" t="s">
        <v>80</v>
      </c>
      <c r="J2" s="314" t="s">
        <v>81</v>
      </c>
      <c r="K2" s="314" t="s">
        <v>82</v>
      </c>
      <c r="L2" s="314" t="s">
        <v>83</v>
      </c>
      <c r="M2" s="313">
        <f>H2+1</f>
        <v>2008</v>
      </c>
      <c r="N2" s="314" t="s">
        <v>80</v>
      </c>
      <c r="O2" s="314" t="s">
        <v>81</v>
      </c>
      <c r="P2" s="314" t="s">
        <v>82</v>
      </c>
      <c r="Q2" s="314" t="s">
        <v>83</v>
      </c>
      <c r="R2" s="313">
        <f>M2+1</f>
        <v>2009</v>
      </c>
      <c r="S2" s="314" t="s">
        <v>80</v>
      </c>
      <c r="T2" s="314" t="s">
        <v>81</v>
      </c>
      <c r="U2" s="314" t="s">
        <v>82</v>
      </c>
      <c r="V2" s="314" t="s">
        <v>83</v>
      </c>
      <c r="W2" s="313">
        <f>R2+1</f>
        <v>2010</v>
      </c>
      <c r="X2" s="314" t="s">
        <v>80</v>
      </c>
      <c r="Y2" s="314" t="s">
        <v>81</v>
      </c>
      <c r="Z2" s="314" t="s">
        <v>82</v>
      </c>
      <c r="AA2" s="314" t="s">
        <v>83</v>
      </c>
      <c r="AB2" s="313">
        <f>W2+1</f>
        <v>2011</v>
      </c>
      <c r="AC2" s="314" t="s">
        <v>80</v>
      </c>
      <c r="AD2" s="314" t="s">
        <v>81</v>
      </c>
      <c r="AE2" s="314" t="s">
        <v>82</v>
      </c>
      <c r="AF2" s="314" t="s">
        <v>83</v>
      </c>
      <c r="AG2" s="313">
        <f>AB2+1</f>
        <v>2012</v>
      </c>
      <c r="AH2" s="314" t="s">
        <v>80</v>
      </c>
      <c r="AI2" s="314" t="s">
        <v>81</v>
      </c>
      <c r="AJ2" s="314" t="s">
        <v>82</v>
      </c>
      <c r="AK2" s="314" t="s">
        <v>83</v>
      </c>
      <c r="AL2" s="313">
        <f>AG2+1</f>
        <v>2013</v>
      </c>
      <c r="AM2" s="314" t="s">
        <v>80</v>
      </c>
      <c r="AN2" s="314" t="s">
        <v>81</v>
      </c>
      <c r="AO2" s="314" t="s">
        <v>82</v>
      </c>
      <c r="AP2" s="314" t="s">
        <v>83</v>
      </c>
      <c r="AQ2" s="313">
        <f>AL2+1</f>
        <v>2014</v>
      </c>
      <c r="AR2" s="314" t="s">
        <v>80</v>
      </c>
      <c r="AS2" s="314" t="s">
        <v>81</v>
      </c>
      <c r="AT2" s="314" t="s">
        <v>82</v>
      </c>
      <c r="AU2" s="314" t="s">
        <v>83</v>
      </c>
      <c r="AV2" s="313">
        <f>AQ2+1</f>
        <v>2015</v>
      </c>
      <c r="AW2" s="314" t="s">
        <v>80</v>
      </c>
      <c r="AX2" s="314" t="s">
        <v>81</v>
      </c>
      <c r="AY2" s="314" t="s">
        <v>82</v>
      </c>
      <c r="AZ2" s="314" t="s">
        <v>83</v>
      </c>
      <c r="BA2" s="313">
        <f>AV2+1</f>
        <v>2016</v>
      </c>
      <c r="BB2" s="314" t="s">
        <v>80</v>
      </c>
      <c r="BC2" s="314" t="s">
        <v>81</v>
      </c>
      <c r="BD2" s="314" t="s">
        <v>82</v>
      </c>
      <c r="BE2" s="314" t="s">
        <v>83</v>
      </c>
      <c r="BF2" s="313">
        <f>BA2+1</f>
        <v>2017</v>
      </c>
      <c r="BG2" s="314" t="s">
        <v>80</v>
      </c>
      <c r="BH2" s="314" t="s">
        <v>81</v>
      </c>
      <c r="BI2" s="314" t="s">
        <v>82</v>
      </c>
      <c r="BJ2" s="314" t="s">
        <v>83</v>
      </c>
      <c r="BK2" s="313">
        <f>BF2+1</f>
        <v>2018</v>
      </c>
      <c r="BL2" s="314" t="s">
        <v>80</v>
      </c>
      <c r="BM2" s="314" t="s">
        <v>81</v>
      </c>
      <c r="BN2" s="314" t="s">
        <v>82</v>
      </c>
      <c r="BO2" s="314" t="s">
        <v>83</v>
      </c>
      <c r="BP2" s="313">
        <f>BK2+1</f>
        <v>2019</v>
      </c>
      <c r="BQ2" s="314" t="s">
        <v>80</v>
      </c>
      <c r="BR2" s="314" t="s">
        <v>81</v>
      </c>
      <c r="BS2" s="314" t="s">
        <v>82</v>
      </c>
      <c r="BT2" s="314" t="s">
        <v>83</v>
      </c>
      <c r="BU2" s="313">
        <v>2020</v>
      </c>
      <c r="BV2" s="314" t="s">
        <v>80</v>
      </c>
      <c r="BW2" s="314" t="s">
        <v>81</v>
      </c>
      <c r="BX2" s="314" t="s">
        <v>82</v>
      </c>
      <c r="BY2" s="314" t="s">
        <v>83</v>
      </c>
      <c r="BZ2" s="313">
        <v>2021</v>
      </c>
      <c r="CA2" s="314" t="s">
        <v>80</v>
      </c>
      <c r="CB2" s="314" t="s">
        <v>81</v>
      </c>
      <c r="CC2" s="314" t="s">
        <v>82</v>
      </c>
      <c r="CD2" s="314" t="s">
        <v>83</v>
      </c>
      <c r="CE2" s="313">
        <v>2022</v>
      </c>
      <c r="CF2" s="314" t="s">
        <v>80</v>
      </c>
      <c r="CG2" s="314" t="s">
        <v>81</v>
      </c>
      <c r="CH2" s="314" t="s">
        <v>82</v>
      </c>
      <c r="CI2" s="314" t="s">
        <v>83</v>
      </c>
      <c r="CJ2" s="313">
        <v>2023</v>
      </c>
      <c r="CK2" s="314" t="s">
        <v>80</v>
      </c>
      <c r="CL2" s="314" t="s">
        <v>81</v>
      </c>
      <c r="CM2" s="314" t="s">
        <v>82</v>
      </c>
      <c r="CN2" s="314" t="s">
        <v>83</v>
      </c>
      <c r="CO2" s="313">
        <v>2024</v>
      </c>
      <c r="CP2" s="314" t="s">
        <v>80</v>
      </c>
      <c r="CQ2" s="314" t="s">
        <v>81</v>
      </c>
      <c r="CR2" s="314" t="s">
        <v>82</v>
      </c>
      <c r="CS2" s="314" t="s">
        <v>83</v>
      </c>
      <c r="CT2" s="313">
        <v>2025</v>
      </c>
      <c r="CU2" s="314" t="s">
        <v>80</v>
      </c>
      <c r="CV2" s="314" t="s">
        <v>81</v>
      </c>
      <c r="CW2" s="314" t="s">
        <v>82</v>
      </c>
      <c r="CX2" s="314" t="s">
        <v>83</v>
      </c>
      <c r="CY2" s="313">
        <v>2026</v>
      </c>
    </row>
    <row r="3" spans="1:103" ht="12.75">
      <c r="B3" s="285"/>
      <c r="C3" s="286"/>
      <c r="D3" s="327"/>
      <c r="E3" s="328"/>
      <c r="F3" s="328"/>
      <c r="G3" s="328"/>
      <c r="H3" s="297">
        <v>2007</v>
      </c>
      <c r="I3" s="327"/>
      <c r="J3" s="328"/>
      <c r="K3" s="328"/>
      <c r="L3" s="328"/>
      <c r="M3" s="297" t="s">
        <v>0</v>
      </c>
      <c r="N3" s="327"/>
      <c r="O3" s="328"/>
      <c r="P3" s="328"/>
      <c r="Q3" s="328"/>
      <c r="R3" s="297">
        <v>2009</v>
      </c>
      <c r="S3" s="327"/>
      <c r="T3" s="328"/>
      <c r="U3" s="328"/>
      <c r="V3" s="328"/>
      <c r="W3" s="297">
        <v>2010</v>
      </c>
      <c r="X3" s="327"/>
      <c r="Y3" s="328"/>
      <c r="Z3" s="328"/>
      <c r="AA3" s="328"/>
      <c r="AB3" s="297">
        <v>2011</v>
      </c>
      <c r="AC3" s="327"/>
      <c r="AD3" s="328"/>
      <c r="AE3" s="328"/>
      <c r="AF3" s="328"/>
      <c r="AG3" s="297">
        <v>2012</v>
      </c>
      <c r="AH3" s="327"/>
      <c r="AI3" s="328"/>
      <c r="AJ3" s="328"/>
      <c r="AK3" s="328"/>
      <c r="AL3" s="297">
        <v>2013</v>
      </c>
      <c r="AM3" s="327"/>
      <c r="AN3" s="328"/>
      <c r="AO3" s="328"/>
      <c r="AP3" s="328"/>
      <c r="AQ3" s="297">
        <v>2014</v>
      </c>
      <c r="AR3" s="327"/>
      <c r="AS3" s="328"/>
      <c r="AT3" s="328"/>
      <c r="AU3" s="328"/>
      <c r="AV3" s="297">
        <v>2015</v>
      </c>
      <c r="AW3" s="327"/>
      <c r="AX3" s="328"/>
      <c r="AY3" s="328"/>
      <c r="AZ3" s="328"/>
      <c r="BA3" s="297">
        <v>2016</v>
      </c>
      <c r="BB3" s="327"/>
      <c r="BC3" s="328"/>
      <c r="BD3" s="328"/>
      <c r="BE3" s="328"/>
      <c r="BF3" s="297">
        <v>2017</v>
      </c>
      <c r="BG3" s="327"/>
      <c r="BH3" s="328"/>
      <c r="BI3" s="328"/>
      <c r="BJ3" s="328"/>
      <c r="BK3" s="297">
        <v>2018</v>
      </c>
      <c r="BL3" s="327"/>
      <c r="BM3" s="328"/>
      <c r="BN3" s="328"/>
      <c r="BO3" s="328"/>
      <c r="BP3" s="297">
        <v>2019</v>
      </c>
      <c r="BQ3" s="327"/>
      <c r="BR3" s="328"/>
      <c r="BS3" s="328"/>
      <c r="BT3" s="328"/>
      <c r="BU3" s="297">
        <v>2020</v>
      </c>
      <c r="BV3" s="327"/>
      <c r="BW3" s="328"/>
      <c r="BX3" s="328"/>
      <c r="BY3" s="328"/>
      <c r="BZ3" s="297">
        <v>2021</v>
      </c>
      <c r="CA3" s="327"/>
      <c r="CB3" s="328"/>
      <c r="CC3" s="328"/>
      <c r="CD3" s="328"/>
      <c r="CE3" s="297">
        <v>2022</v>
      </c>
      <c r="CF3" s="327"/>
      <c r="CG3" s="328"/>
      <c r="CH3" s="328"/>
      <c r="CI3" s="328"/>
      <c r="CJ3" s="297">
        <v>2023</v>
      </c>
      <c r="CK3" s="327"/>
      <c r="CL3" s="328"/>
      <c r="CM3" s="328"/>
      <c r="CN3" s="328"/>
      <c r="CO3" s="297">
        <v>2024</v>
      </c>
      <c r="CP3" s="327"/>
      <c r="CQ3" s="328"/>
      <c r="CR3" s="328"/>
      <c r="CS3" s="328"/>
      <c r="CT3" s="297" t="s">
        <v>77</v>
      </c>
      <c r="CU3" s="327"/>
      <c r="CV3" s="328"/>
      <c r="CW3" s="328"/>
      <c r="CX3" s="328"/>
      <c r="CY3" s="297" t="s">
        <v>78</v>
      </c>
    </row>
    <row r="4" spans="1:103" ht="12.95" customHeight="1" thickBot="1">
      <c r="B4" s="287"/>
      <c r="C4" s="288"/>
      <c r="D4" s="299" t="s">
        <v>1</v>
      </c>
      <c r="E4" s="299" t="s">
        <v>2</v>
      </c>
      <c r="F4" s="299" t="s">
        <v>3</v>
      </c>
      <c r="G4" s="299" t="s">
        <v>4</v>
      </c>
      <c r="H4" s="298" t="s">
        <v>5</v>
      </c>
      <c r="I4" s="299" t="s">
        <v>1</v>
      </c>
      <c r="J4" s="299" t="s">
        <v>2</v>
      </c>
      <c r="K4" s="299" t="s">
        <v>3</v>
      </c>
      <c r="L4" s="299" t="s">
        <v>4</v>
      </c>
      <c r="M4" s="298" t="s">
        <v>5</v>
      </c>
      <c r="N4" s="299" t="s">
        <v>1</v>
      </c>
      <c r="O4" s="299" t="s">
        <v>2</v>
      </c>
      <c r="P4" s="299" t="s">
        <v>3</v>
      </c>
      <c r="Q4" s="299" t="s">
        <v>4</v>
      </c>
      <c r="R4" s="298" t="s">
        <v>5</v>
      </c>
      <c r="S4" s="299" t="s">
        <v>1</v>
      </c>
      <c r="T4" s="299" t="s">
        <v>2</v>
      </c>
      <c r="U4" s="299" t="s">
        <v>3</v>
      </c>
      <c r="V4" s="299" t="s">
        <v>4</v>
      </c>
      <c r="W4" s="298" t="s">
        <v>5</v>
      </c>
      <c r="X4" s="299" t="s">
        <v>1</v>
      </c>
      <c r="Y4" s="299" t="s">
        <v>2</v>
      </c>
      <c r="Z4" s="299" t="s">
        <v>3</v>
      </c>
      <c r="AA4" s="299" t="s">
        <v>4</v>
      </c>
      <c r="AB4" s="298" t="s">
        <v>5</v>
      </c>
      <c r="AC4" s="299" t="s">
        <v>1</v>
      </c>
      <c r="AD4" s="299" t="s">
        <v>2</v>
      </c>
      <c r="AE4" s="299" t="s">
        <v>3</v>
      </c>
      <c r="AF4" s="299" t="s">
        <v>4</v>
      </c>
      <c r="AG4" s="298" t="s">
        <v>5</v>
      </c>
      <c r="AH4" s="299" t="s">
        <v>1</v>
      </c>
      <c r="AI4" s="299" t="s">
        <v>2</v>
      </c>
      <c r="AJ4" s="299" t="s">
        <v>3</v>
      </c>
      <c r="AK4" s="299" t="s">
        <v>4</v>
      </c>
      <c r="AL4" s="298" t="s">
        <v>5</v>
      </c>
      <c r="AM4" s="299" t="s">
        <v>1</v>
      </c>
      <c r="AN4" s="299" t="s">
        <v>2</v>
      </c>
      <c r="AO4" s="299" t="s">
        <v>3</v>
      </c>
      <c r="AP4" s="299" t="s">
        <v>4</v>
      </c>
      <c r="AQ4" s="298" t="s">
        <v>5</v>
      </c>
      <c r="AR4" s="299" t="s">
        <v>1</v>
      </c>
      <c r="AS4" s="299" t="s">
        <v>2</v>
      </c>
      <c r="AT4" s="299" t="s">
        <v>3</v>
      </c>
      <c r="AU4" s="299" t="s">
        <v>4</v>
      </c>
      <c r="AV4" s="298" t="s">
        <v>5</v>
      </c>
      <c r="AW4" s="299" t="s">
        <v>1</v>
      </c>
      <c r="AX4" s="299" t="s">
        <v>2</v>
      </c>
      <c r="AY4" s="299" t="s">
        <v>3</v>
      </c>
      <c r="AZ4" s="299" t="s">
        <v>4</v>
      </c>
      <c r="BA4" s="298" t="s">
        <v>5</v>
      </c>
      <c r="BB4" s="299" t="s">
        <v>1</v>
      </c>
      <c r="BC4" s="299" t="s">
        <v>2</v>
      </c>
      <c r="BD4" s="299" t="s">
        <v>3</v>
      </c>
      <c r="BE4" s="299" t="s">
        <v>4</v>
      </c>
      <c r="BF4" s="298" t="s">
        <v>5</v>
      </c>
      <c r="BG4" s="299" t="s">
        <v>1</v>
      </c>
      <c r="BH4" s="299" t="s">
        <v>2</v>
      </c>
      <c r="BI4" s="299" t="s">
        <v>3</v>
      </c>
      <c r="BJ4" s="299" t="s">
        <v>4</v>
      </c>
      <c r="BK4" s="298" t="s">
        <v>5</v>
      </c>
      <c r="BL4" s="299" t="s">
        <v>1</v>
      </c>
      <c r="BM4" s="299" t="s">
        <v>2</v>
      </c>
      <c r="BN4" s="299" t="s">
        <v>3</v>
      </c>
      <c r="BO4" s="299" t="s">
        <v>4</v>
      </c>
      <c r="BP4" s="298" t="s">
        <v>5</v>
      </c>
      <c r="BQ4" s="299" t="s">
        <v>1</v>
      </c>
      <c r="BR4" s="299" t="s">
        <v>2</v>
      </c>
      <c r="BS4" s="299" t="s">
        <v>3</v>
      </c>
      <c r="BT4" s="299" t="s">
        <v>4</v>
      </c>
      <c r="BU4" s="298" t="s">
        <v>5</v>
      </c>
      <c r="BV4" s="299" t="s">
        <v>1</v>
      </c>
      <c r="BW4" s="299" t="s">
        <v>2</v>
      </c>
      <c r="BX4" s="299" t="s">
        <v>3</v>
      </c>
      <c r="BY4" s="299" t="s">
        <v>4</v>
      </c>
      <c r="BZ4" s="298" t="s">
        <v>5</v>
      </c>
      <c r="CA4" s="299" t="s">
        <v>1</v>
      </c>
      <c r="CB4" s="299" t="s">
        <v>2</v>
      </c>
      <c r="CC4" s="299" t="s">
        <v>3</v>
      </c>
      <c r="CD4" s="299" t="s">
        <v>4</v>
      </c>
      <c r="CE4" s="298" t="s">
        <v>5</v>
      </c>
      <c r="CF4" s="299" t="s">
        <v>1</v>
      </c>
      <c r="CG4" s="299" t="s">
        <v>2</v>
      </c>
      <c r="CH4" s="299" t="s">
        <v>3</v>
      </c>
      <c r="CI4" s="299" t="s">
        <v>4</v>
      </c>
      <c r="CJ4" s="298" t="s">
        <v>5</v>
      </c>
      <c r="CK4" s="299" t="s">
        <v>1</v>
      </c>
      <c r="CL4" s="299" t="s">
        <v>2</v>
      </c>
      <c r="CM4" s="299" t="s">
        <v>3</v>
      </c>
      <c r="CN4" s="299" t="s">
        <v>4</v>
      </c>
      <c r="CO4" s="298" t="s">
        <v>5</v>
      </c>
      <c r="CP4" s="299" t="s">
        <v>1</v>
      </c>
      <c r="CQ4" s="299" t="s">
        <v>2</v>
      </c>
      <c r="CR4" s="299" t="s">
        <v>3</v>
      </c>
      <c r="CS4" s="299" t="s">
        <v>4</v>
      </c>
      <c r="CT4" s="298" t="s">
        <v>5</v>
      </c>
      <c r="CU4" s="299" t="s">
        <v>1</v>
      </c>
      <c r="CV4" s="299" t="s">
        <v>2</v>
      </c>
      <c r="CW4" s="299" t="s">
        <v>3</v>
      </c>
      <c r="CX4" s="299" t="s">
        <v>4</v>
      </c>
      <c r="CY4" s="298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89"/>
      <c r="CJ5" s="290"/>
      <c r="CK5" s="25"/>
      <c r="CL5" s="25"/>
      <c r="CM5" s="25"/>
      <c r="CN5" s="25"/>
      <c r="CO5" s="290"/>
      <c r="CP5" s="25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v>5.1182094847014081</v>
      </c>
      <c r="E6" s="145">
        <v>6.5467616102069304</v>
      </c>
      <c r="F6" s="145">
        <v>5.8867087090930914</v>
      </c>
      <c r="G6" s="145">
        <v>6.2215834069532017</v>
      </c>
      <c r="H6" s="175">
        <v>6.0698951027909676</v>
      </c>
      <c r="I6" s="145">
        <v>5.6224040913326556</v>
      </c>
      <c r="J6" s="145">
        <v>5.9588113620596905</v>
      </c>
      <c r="K6" s="145">
        <v>6.5667338804615838</v>
      </c>
      <c r="L6" s="145">
        <v>1.040275172242322</v>
      </c>
      <c r="M6" s="175">
        <v>5.0941770834585176</v>
      </c>
      <c r="N6" s="145">
        <v>-1.6364775349364535</v>
      </c>
      <c r="O6" s="145">
        <v>-1.8397433620668369</v>
      </c>
      <c r="P6" s="145">
        <v>-1.1432106451680912</v>
      </c>
      <c r="Q6" s="145">
        <v>5.3757103017484598</v>
      </c>
      <c r="R6" s="175">
        <v>-0.12581412976262474</v>
      </c>
      <c r="S6" s="145">
        <v>9.1164064167553747</v>
      </c>
      <c r="T6" s="145">
        <v>8.5072974113271407</v>
      </c>
      <c r="U6" s="145">
        <v>6.9665399533798134</v>
      </c>
      <c r="V6" s="145">
        <v>5.7688530326543752</v>
      </c>
      <c r="W6" s="175">
        <v>7.5282491203301882</v>
      </c>
      <c r="X6" s="145">
        <v>5.0091180297409554</v>
      </c>
      <c r="Y6" s="145">
        <v>4.7488388539415949</v>
      </c>
      <c r="Z6" s="145">
        <v>3.6007846096754115</v>
      </c>
      <c r="AA6" s="145">
        <v>3.0980313541926652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f ca="1">IFERROR(HLOOKUP(BT1,'Brasil - Anual'!2:6,5,FALSE),HLOOKUP(BT1&amp;"P",'Brasil - Anual'!2:6,5,FALSE))</f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f ca="1">IFERROR(HLOOKUP(BY1,'Brasil - Anual'!2:6,5,FALSE),HLOOKUP(BY1&amp;"P",'Brasil - Anual'!2:6,5,FALSE))</f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175">
        <f ca="1">IFERROR(HLOOKUP(CD1,'Brasil - Anual'!2:6,5,FALSE),HLOOKUP(CD1&amp;"P",'Brasil - Anual'!2:6,5,FALSE))</f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175">
        <f ca="1">IFERROR(HLOOKUP(CI1,'Brasil - Anual'!2:6,5,FALSE),HLOOKUP(CI1&amp;"P",'Brasil - Anual'!2:6,5,FALSE))</f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175">
        <f ca="1">IFERROR(HLOOKUP(CN1,'Brasil - Anual'!2:6,5,FALSE),HLOOKUP(CN1&amp;"P",'Brasil - Anual'!2:6,5,FALSE))</f>
        <v>3.3958547907858572</v>
      </c>
      <c r="CP6" s="145">
        <v>2.8526096817282465</v>
      </c>
      <c r="CQ6" s="137">
        <v>2.4999999999999911</v>
      </c>
      <c r="CR6" s="137">
        <v>1.8999999999999906</v>
      </c>
      <c r="CS6" s="135">
        <v>1.4000000000000012</v>
      </c>
      <c r="CT6" s="31">
        <f ca="1">IFERROR(HLOOKUP(CS1,'Brasil - Anual'!2:6,5,FALSE),HLOOKUP(CS1&amp;"P",'Brasil - Anual'!2:6,5,FALSE))</f>
        <v>2.1579171466127089</v>
      </c>
      <c r="CU6" s="137">
        <v>0.80000000000000071</v>
      </c>
      <c r="CV6" s="137">
        <v>1.2000000000000011</v>
      </c>
      <c r="CW6" s="137">
        <v>1.8000000000000016</v>
      </c>
      <c r="CX6" s="135">
        <v>2.3500000000000076</v>
      </c>
      <c r="CY6" s="31">
        <f ca="1">IFERROR(HLOOKUP(CX1,'Brasil - Anual'!2:6,5,FALSE),HLOOKUP(CX1&amp;"P",'Brasil - Anual'!2:6,5,FALSE))</f>
        <v>1.5398136288507391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38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5">
        <v>4.8311967483947837</v>
      </c>
      <c r="CP8" s="145">
        <v>2.0404196887543247</v>
      </c>
      <c r="CQ8" s="137">
        <v>0.89505312350766086</v>
      </c>
      <c r="CR8" s="137">
        <v>0.90393872696208355</v>
      </c>
      <c r="CS8" s="135">
        <v>1.3739932296771507</v>
      </c>
      <c r="CT8" s="31">
        <v>5.3117386099570396</v>
      </c>
      <c r="CU8" s="137">
        <v>1.241029947871386</v>
      </c>
      <c r="CV8" s="137">
        <v>0.94129022542883689</v>
      </c>
      <c r="CW8" s="137">
        <v>0.7414561119747809</v>
      </c>
      <c r="CX8" s="135">
        <v>1.4344576391396746</v>
      </c>
      <c r="CY8" s="31">
        <v>4.4285244314397954</v>
      </c>
    </row>
    <row r="9" spans="1:103" ht="12.95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221">
        <v>-0.66107993099888684</v>
      </c>
      <c r="CR9" s="221">
        <v>1.0609898837522058</v>
      </c>
      <c r="CS9" s="220">
        <v>2.4173994004880406</v>
      </c>
      <c r="CT9" s="208">
        <v>3.8299886159759877</v>
      </c>
      <c r="CU9" s="221">
        <v>1.1409123183604652</v>
      </c>
      <c r="CV9" s="221">
        <v>0.87063420235835576</v>
      </c>
      <c r="CW9" s="221">
        <v>0.93814237355351882</v>
      </c>
      <c r="CX9" s="220">
        <v>1.0117433431305667</v>
      </c>
      <c r="CY9" s="208">
        <v>4.0204654177151911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1"/>
      <c r="CN10" s="291"/>
      <c r="CO10" s="296"/>
      <c r="CP10" s="153"/>
      <c r="CQ10" s="141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39">
        <v>5.7053025499231964</v>
      </c>
      <c r="CR11" s="139">
        <v>5.6600700460829509</v>
      </c>
      <c r="CS11" s="30">
        <v>5.6525175115207391</v>
      </c>
      <c r="CT11" s="42">
        <v>5.7166717230484592</v>
      </c>
      <c r="CU11" s="139">
        <v>5.6500000000000012</v>
      </c>
      <c r="CV11" s="139">
        <v>5.6500000000000012</v>
      </c>
      <c r="CW11" s="139">
        <v>5.6500000000000012</v>
      </c>
      <c r="CX11" s="30">
        <v>5.6500000000000012</v>
      </c>
      <c r="CY11" s="42">
        <v>5.6499999999999995</v>
      </c>
    </row>
    <row r="12" spans="1:103" s="3" customFormat="1" ht="12.95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0">
        <f t="shared" ref="CQ12:CT12" si="6">(CQ11/CL11-1)*100</f>
        <v>9.3032655118722616</v>
      </c>
      <c r="CR12" s="140">
        <f t="shared" si="6"/>
        <v>2.0580253293635886</v>
      </c>
      <c r="CS12" s="37">
        <f t="shared" si="6"/>
        <v>-3.2487141030989819</v>
      </c>
      <c r="CT12" s="46">
        <f t="shared" si="6"/>
        <v>6.0696322643111644</v>
      </c>
      <c r="CU12" s="140">
        <f>(CU11/CP11-1)*100</f>
        <v>-3.3989347208661203</v>
      </c>
      <c r="CV12" s="140">
        <f t="shared" ref="CV12:CY12" si="7">(CV11/CQ11-1)*100</f>
        <v>-0.96931844436435322</v>
      </c>
      <c r="CW12" s="140">
        <f t="shared" si="7"/>
        <v>-0.17791380673669588</v>
      </c>
      <c r="CX12" s="37">
        <f t="shared" si="7"/>
        <v>-4.4537880963779752E-2</v>
      </c>
      <c r="CY12" s="46">
        <f t="shared" si="7"/>
        <v>-1.1662681762825922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41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0">
        <v>15</v>
      </c>
      <c r="CR14" s="140">
        <v>15</v>
      </c>
      <c r="CS14" s="37">
        <v>15</v>
      </c>
      <c r="CT14" s="46">
        <f>CS14</f>
        <v>15</v>
      </c>
      <c r="CU14" s="140">
        <v>14</v>
      </c>
      <c r="CV14" s="140">
        <v>13</v>
      </c>
      <c r="CW14" s="140">
        <v>12.75</v>
      </c>
      <c r="CX14" s="37">
        <v>12.75</v>
      </c>
      <c r="CY14" s="46">
        <f>CX14</f>
        <v>12.75</v>
      </c>
    </row>
    <row r="15" spans="1:103" ht="12.95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0">
        <v>14.666666666666666</v>
      </c>
      <c r="CR15" s="140">
        <v>15</v>
      </c>
      <c r="CS15" s="37">
        <v>15</v>
      </c>
      <c r="CT15" s="46">
        <v>14.5625</v>
      </c>
      <c r="CU15" s="140">
        <v>14.333333333333334</v>
      </c>
      <c r="CV15" s="140">
        <v>13.333333333333334</v>
      </c>
      <c r="CW15" s="140">
        <v>12.833333333333334</v>
      </c>
      <c r="CX15" s="140">
        <v>12.75</v>
      </c>
      <c r="CY15" s="46">
        <v>12.75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2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17"/>
      <c r="CU18" s="318"/>
    </row>
    <row r="19" spans="94:99" ht="12.95" customHeight="1">
      <c r="CP19" s="317"/>
    </row>
  </sheetData>
  <sheetProtection deleteColumns="0"/>
  <mergeCells count="20">
    <mergeCell ref="AC3:AF3"/>
    <mergeCell ref="AR3:AU3"/>
    <mergeCell ref="CF3:CI3"/>
    <mergeCell ref="BG3:BJ3"/>
    <mergeCell ref="BV3:BY3"/>
    <mergeCell ref="D3:G3"/>
    <mergeCell ref="I3:L3"/>
    <mergeCell ref="N3:Q3"/>
    <mergeCell ref="S3:V3"/>
    <mergeCell ref="X3:AA3"/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61" activePane="bottomLeft" state="frozen"/>
      <selection pane="bottomLeft" activeCell="G379" sqref="G379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2"/>
      <c r="B2" s="336" t="s">
        <v>8</v>
      </c>
      <c r="C2" s="330"/>
      <c r="D2" s="330"/>
      <c r="E2" s="337"/>
      <c r="F2" s="338" t="s">
        <v>15</v>
      </c>
      <c r="G2" s="330"/>
      <c r="H2" s="330"/>
      <c r="I2" s="337"/>
      <c r="J2" s="329" t="s">
        <v>16</v>
      </c>
      <c r="K2" s="330"/>
      <c r="L2" s="331"/>
    </row>
    <row r="3" spans="1:12" ht="14.25" customHeight="1">
      <c r="A3" s="273"/>
      <c r="B3" s="339" t="s">
        <v>17</v>
      </c>
      <c r="C3" s="340"/>
      <c r="D3" s="341" t="s">
        <v>18</v>
      </c>
      <c r="E3" s="340"/>
      <c r="F3" s="333" t="s">
        <v>19</v>
      </c>
      <c r="G3" s="335"/>
      <c r="H3" s="333" t="s">
        <v>56</v>
      </c>
      <c r="I3" s="335"/>
      <c r="J3" s="332" t="s">
        <v>20</v>
      </c>
      <c r="K3" s="333"/>
      <c r="L3" s="334"/>
    </row>
    <row r="4" spans="1:12" ht="13.5" thickBot="1">
      <c r="A4" s="274"/>
      <c r="B4" s="269" t="s">
        <v>21</v>
      </c>
      <c r="C4" s="275" t="s">
        <v>22</v>
      </c>
      <c r="D4" s="270" t="s">
        <v>21</v>
      </c>
      <c r="E4" s="275" t="s">
        <v>22</v>
      </c>
      <c r="F4" s="270" t="s">
        <v>21</v>
      </c>
      <c r="G4" s="275" t="s">
        <v>57</v>
      </c>
      <c r="H4" s="270" t="s">
        <v>21</v>
      </c>
      <c r="I4" s="275" t="s">
        <v>57</v>
      </c>
      <c r="J4" s="270" t="s">
        <v>23</v>
      </c>
      <c r="K4" s="270" t="s">
        <v>66</v>
      </c>
      <c r="L4" s="276" t="s">
        <v>67</v>
      </c>
    </row>
    <row r="5" spans="1:12" ht="12.75" hidden="1" customHeight="1">
      <c r="A5" s="277">
        <v>34700</v>
      </c>
      <c r="B5" s="278">
        <v>1.7000177085177981E-2</v>
      </c>
      <c r="C5" s="279" t="s">
        <v>24</v>
      </c>
      <c r="D5" s="278">
        <v>9.2322010237317897E-3</v>
      </c>
      <c r="E5" s="280" t="s">
        <v>24</v>
      </c>
      <c r="F5" s="281" t="s">
        <v>24</v>
      </c>
      <c r="G5" s="282">
        <v>0.84709999999999996</v>
      </c>
      <c r="H5" s="282"/>
      <c r="I5" s="282"/>
      <c r="J5" s="282" t="s">
        <v>24</v>
      </c>
      <c r="K5" s="283"/>
      <c r="L5" s="284"/>
    </row>
    <row r="6" spans="1:12" ht="12.75" hidden="1" customHeight="1">
      <c r="A6" s="277">
        <v>34731</v>
      </c>
      <c r="B6" s="278">
        <v>1.0195987385609451E-2</v>
      </c>
      <c r="C6" s="279" t="s">
        <v>24</v>
      </c>
      <c r="D6" s="278">
        <v>1.3859943564301647E-2</v>
      </c>
      <c r="E6" s="280" t="s">
        <v>24</v>
      </c>
      <c r="F6" s="281">
        <v>-7.4371384724353229E-3</v>
      </c>
      <c r="G6" s="282">
        <v>0.84079999999999999</v>
      </c>
      <c r="H6" s="282"/>
      <c r="I6" s="282"/>
      <c r="J6" s="282" t="s">
        <v>24</v>
      </c>
      <c r="K6" s="283"/>
      <c r="L6" s="284"/>
    </row>
    <row r="7" spans="1:12" ht="12.75" hidden="1" customHeight="1">
      <c r="A7" s="277">
        <v>34759</v>
      </c>
      <c r="B7" s="278">
        <v>1.5503504807139912E-2</v>
      </c>
      <c r="C7" s="279" t="s">
        <v>24</v>
      </c>
      <c r="D7" s="278">
        <v>1.1214698258219968E-2</v>
      </c>
      <c r="E7" s="280" t="s">
        <v>24</v>
      </c>
      <c r="F7" s="281">
        <v>5.7802093244528896E-2</v>
      </c>
      <c r="G7" s="282">
        <v>0.88939999999999997</v>
      </c>
      <c r="H7" s="282"/>
      <c r="I7" s="282"/>
      <c r="J7" s="282" t="s">
        <v>24</v>
      </c>
      <c r="K7" s="283"/>
      <c r="L7" s="284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0.1313210800554791</v>
      </c>
      <c r="L366" s="227">
        <f t="shared" si="33"/>
        <v>1.0335213764588014E-2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1">
        <f t="shared" si="29"/>
        <v>1.0846751017392631E-2</v>
      </c>
      <c r="I367" s="125">
        <v>6.1712851199999994</v>
      </c>
      <c r="J367" s="312">
        <v>0.14249999999999999</v>
      </c>
      <c r="K367" s="171">
        <v>0.13551588270433881</v>
      </c>
      <c r="L367" s="225">
        <f t="shared" si="33"/>
        <v>1.0646867945377725E-2</v>
      </c>
    </row>
    <row r="368" spans="1:12">
      <c r="A368" s="184">
        <f t="shared" si="31"/>
        <v>45748</v>
      </c>
      <c r="B368" s="126">
        <v>4.3006716003852752E-3</v>
      </c>
      <c r="C368" s="122">
        <v>5.5299017873199574E-2</v>
      </c>
      <c r="D368" s="123">
        <v>2.3739632186310367E-3</v>
      </c>
      <c r="E368" s="124">
        <v>8.4876953937391919E-2</v>
      </c>
      <c r="F368" s="124">
        <f t="shared" si="32"/>
        <v>-5.6610056610056914E-3</v>
      </c>
      <c r="G368" s="125">
        <v>5.6734</v>
      </c>
      <c r="H368" s="311">
        <f t="shared" si="29"/>
        <v>4.1408295846165677E-2</v>
      </c>
      <c r="I368" s="125">
        <v>6.4268275199999998</v>
      </c>
      <c r="J368" s="312">
        <v>0.14249999999999999</v>
      </c>
      <c r="K368" s="171">
        <v>0.14130917495907203</v>
      </c>
      <c r="L368" s="225">
        <f t="shared" si="33"/>
        <v>1.1075551662073302E-2</v>
      </c>
    </row>
    <row r="369" spans="1:12">
      <c r="A369" s="184">
        <f t="shared" si="31"/>
        <v>45778</v>
      </c>
      <c r="B369" s="126">
        <v>2.6001368782415657E-3</v>
      </c>
      <c r="C369" s="122">
        <v>5.3197939644519465E-2</v>
      </c>
      <c r="D369" s="123">
        <v>-4.8992483759970895E-3</v>
      </c>
      <c r="E369" s="124">
        <v>7.0012679821165102E-2</v>
      </c>
      <c r="F369" s="124">
        <f t="shared" si="32"/>
        <v>8.7601790813267577E-3</v>
      </c>
      <c r="G369" s="125">
        <v>5.7230999999999996</v>
      </c>
      <c r="H369" s="311">
        <f t="shared" si="29"/>
        <v>1.0452132065308595E-2</v>
      </c>
      <c r="I369" s="125">
        <v>6.49400157</v>
      </c>
      <c r="J369" s="312">
        <v>0.14749999999999999</v>
      </c>
      <c r="K369" s="171">
        <v>0.1453489342391289</v>
      </c>
      <c r="L369" s="225">
        <f t="shared" si="33"/>
        <v>1.1373301135044311E-2</v>
      </c>
    </row>
    <row r="370" spans="1:12">
      <c r="A370" s="188">
        <f t="shared" si="31"/>
        <v>45809</v>
      </c>
      <c r="B370" s="80">
        <v>2.0245467729245181E-3</v>
      </c>
      <c r="C370" s="81">
        <v>5.3118125595151389E-2</v>
      </c>
      <c r="D370" s="108">
        <v>-4.0842449025743077E-3</v>
      </c>
      <c r="E370" s="82">
        <v>5.7058224499020094E-2</v>
      </c>
      <c r="F370" s="82">
        <f t="shared" si="32"/>
        <v>-1.0133482007229411E-2</v>
      </c>
      <c r="G370" s="83">
        <v>5.6651050691244249</v>
      </c>
      <c r="H370" s="151">
        <f t="shared" si="29"/>
        <v>-2.295716916197843E-2</v>
      </c>
      <c r="I370" s="83">
        <v>6.3449176774193567</v>
      </c>
      <c r="J370" s="173">
        <v>0.15</v>
      </c>
      <c r="K370" s="228">
        <v>0.14729973974673188</v>
      </c>
      <c r="L370" s="229">
        <f t="shared" si="33"/>
        <v>1.1516740250704371E-2</v>
      </c>
    </row>
    <row r="371" spans="1:12">
      <c r="A371" s="188">
        <f t="shared" si="31"/>
        <v>45839</v>
      </c>
      <c r="B371" s="80">
        <v>1.9561628019926225E-4</v>
      </c>
      <c r="C371" s="81">
        <v>4.9336312714465924E-2</v>
      </c>
      <c r="D371" s="108">
        <v>1.6404333073296584E-3</v>
      </c>
      <c r="E371" s="82">
        <v>5.2422910055433203E-2</v>
      </c>
      <c r="F371" s="82">
        <f t="shared" si="32"/>
        <v>-4.443892019686535E-4</v>
      </c>
      <c r="G371" s="83">
        <v>5.6625875576036879</v>
      </c>
      <c r="H371" s="151">
        <f t="shared" si="29"/>
        <v>-4.4438920196876452E-4</v>
      </c>
      <c r="I371" s="83">
        <v>6.3420980645161311</v>
      </c>
      <c r="J371" s="173">
        <v>0.15</v>
      </c>
      <c r="K371" s="228">
        <v>0.14879866459632141</v>
      </c>
      <c r="L371" s="229">
        <f t="shared" si="33"/>
        <v>1.162680161070706E-2</v>
      </c>
    </row>
    <row r="372" spans="1:12">
      <c r="A372" s="188">
        <f t="shared" si="31"/>
        <v>45870</v>
      </c>
      <c r="B372" s="80">
        <v>5.5555099662729646E-3</v>
      </c>
      <c r="C372" s="81">
        <v>5.5376444412545744E-2</v>
      </c>
      <c r="D372" s="108">
        <v>4.2821897957647792E-3</v>
      </c>
      <c r="E372" s="82">
        <v>5.3907874614408824E-2</v>
      </c>
      <c r="F372" s="82">
        <f t="shared" si="32"/>
        <v>-4.4458677152925397E-4</v>
      </c>
      <c r="G372" s="83">
        <v>5.6600700460829509</v>
      </c>
      <c r="H372" s="151">
        <f t="shared" si="29"/>
        <v>-4.4458677152936499E-4</v>
      </c>
      <c r="I372" s="83">
        <v>6.3392784516129055</v>
      </c>
      <c r="J372" s="173">
        <v>0.15</v>
      </c>
      <c r="K372" s="228">
        <v>0.14879866459632207</v>
      </c>
      <c r="L372" s="229">
        <f t="shared" si="33"/>
        <v>1.162680161070706E-2</v>
      </c>
    </row>
    <row r="373" spans="1:12">
      <c r="A373" s="188">
        <f t="shared" si="31"/>
        <v>45901</v>
      </c>
      <c r="B373" s="80">
        <v>3.2683738921803762E-3</v>
      </c>
      <c r="C373" s="81">
        <v>5.4187776451841252E-2</v>
      </c>
      <c r="D373" s="108">
        <v>4.6526624383000925E-3</v>
      </c>
      <c r="E373" s="82">
        <v>5.2290495924182112E-2</v>
      </c>
      <c r="F373" s="82">
        <f t="shared" si="32"/>
        <v>-4.4478451684171194E-4</v>
      </c>
      <c r="G373" s="83">
        <v>5.657552534562214</v>
      </c>
      <c r="H373" s="151">
        <f t="shared" si="29"/>
        <v>-4.4478451684171194E-4</v>
      </c>
      <c r="I373" s="83">
        <v>6.3364588387096799</v>
      </c>
      <c r="J373" s="173">
        <v>0.15</v>
      </c>
      <c r="K373" s="228">
        <v>0.14879866459632141</v>
      </c>
      <c r="L373" s="229">
        <f t="shared" si="33"/>
        <v>1.162680161070706E-2</v>
      </c>
    </row>
    <row r="374" spans="1:12">
      <c r="A374" s="188">
        <f t="shared" si="31"/>
        <v>45931</v>
      </c>
      <c r="B374" s="80">
        <v>5.1380703902086378E-3</v>
      </c>
      <c r="C374" s="81">
        <v>5.3704132694174289E-2</v>
      </c>
      <c r="D374" s="108">
        <v>6.2415398677087008E-3</v>
      </c>
      <c r="E374" s="82">
        <v>4.300289835325688E-2</v>
      </c>
      <c r="F374" s="82">
        <f t="shared" si="32"/>
        <v>-4.4498243814039551E-4</v>
      </c>
      <c r="G374" s="83">
        <v>5.655035023041477</v>
      </c>
      <c r="H374" s="151">
        <f t="shared" si="29"/>
        <v>-4.4498243814028449E-4</v>
      </c>
      <c r="I374" s="83">
        <v>6.3336392258064551</v>
      </c>
      <c r="J374" s="173">
        <v>0.15</v>
      </c>
      <c r="K374" s="228">
        <v>0.14879866459632141</v>
      </c>
      <c r="L374" s="229">
        <f t="shared" si="33"/>
        <v>1.162680161070706E-2</v>
      </c>
    </row>
    <row r="375" spans="1:12">
      <c r="A375" s="188">
        <f t="shared" si="31"/>
        <v>45962</v>
      </c>
      <c r="B375" s="80">
        <v>2.5559027866757233E-3</v>
      </c>
      <c r="C375" s="81">
        <v>5.2293605256116704E-2</v>
      </c>
      <c r="D375" s="108">
        <v>8.4226130390605558E-3</v>
      </c>
      <c r="E375" s="82">
        <v>3.8341052903747119E-2</v>
      </c>
      <c r="F375" s="82">
        <f t="shared" si="32"/>
        <v>-4.4518053566056093E-4</v>
      </c>
      <c r="G375" s="83">
        <v>5.65251751152074</v>
      </c>
      <c r="H375" s="151">
        <f t="shared" si="29"/>
        <v>-4.4518053566067195E-4</v>
      </c>
      <c r="I375" s="83">
        <v>6.3308196129032295</v>
      </c>
      <c r="J375" s="173">
        <v>0.15</v>
      </c>
      <c r="K375" s="228">
        <v>0.14879866459632207</v>
      </c>
      <c r="L375" s="229">
        <f t="shared" si="33"/>
        <v>1.162680161070706E-2</v>
      </c>
    </row>
    <row r="376" spans="1:12" ht="13.5" thickBot="1">
      <c r="A376" s="230">
        <f t="shared" si="31"/>
        <v>45992</v>
      </c>
      <c r="B376" s="231">
        <v>5.9866866850706302E-3</v>
      </c>
      <c r="C376" s="232">
        <v>5.3117386099570396E-2</v>
      </c>
      <c r="D376" s="233">
        <v>9.32010955259166E-3</v>
      </c>
      <c r="E376" s="234">
        <v>3.8299886159759877E-2</v>
      </c>
      <c r="F376" s="234">
        <f t="shared" si="32"/>
        <v>-4.4537880963813059E-4</v>
      </c>
      <c r="G376" s="235">
        <v>5.65</v>
      </c>
      <c r="H376" s="236">
        <f t="shared" si="29"/>
        <v>-4.4537880963813059E-4</v>
      </c>
      <c r="I376" s="235">
        <v>6.3280000000000012</v>
      </c>
      <c r="J376" s="237">
        <v>0.15</v>
      </c>
      <c r="K376" s="237">
        <v>0.14879866459632141</v>
      </c>
      <c r="L376" s="238">
        <f t="shared" si="33"/>
        <v>1.162680161070706E-2</v>
      </c>
    </row>
    <row r="377" spans="1:12" ht="13.5" thickTop="1">
      <c r="A377" s="188">
        <f t="shared" si="31"/>
        <v>46023</v>
      </c>
      <c r="B377" s="80">
        <v>4.3516287180749291E-3</v>
      </c>
      <c r="C377" s="81">
        <v>5.6010663876960409E-2</v>
      </c>
      <c r="D377" s="108">
        <v>4.2696915479734088E-3</v>
      </c>
      <c r="E377" s="82">
        <v>3.9925308076152355E-2</v>
      </c>
      <c r="F377" s="82">
        <f t="shared" si="32"/>
        <v>0</v>
      </c>
      <c r="G377" s="83">
        <v>5.65</v>
      </c>
      <c r="H377" s="151">
        <f t="shared" si="29"/>
        <v>0</v>
      </c>
      <c r="I377" s="83">
        <v>6.3280000000000012</v>
      </c>
      <c r="J377" s="173">
        <v>0.14499999999999999</v>
      </c>
      <c r="K377" s="228">
        <v>0.14808423080393235</v>
      </c>
      <c r="L377" s="229">
        <f t="shared" ref="L377:L388" si="34">((1+K377)^(1/12))-1</f>
        <v>1.1574359402783285E-2</v>
      </c>
    </row>
    <row r="378" spans="1:12">
      <c r="A378" s="188">
        <f t="shared" si="31"/>
        <v>46054</v>
      </c>
      <c r="B378" s="80">
        <v>4.7894862986339604E-3</v>
      </c>
      <c r="C378" s="81">
        <v>4.7347478081285033E-2</v>
      </c>
      <c r="D378" s="108">
        <v>3.0868287768515135E-3</v>
      </c>
      <c r="E378" s="82">
        <v>3.2254985268496794E-2</v>
      </c>
      <c r="F378" s="82">
        <f t="shared" si="32"/>
        <v>0</v>
      </c>
      <c r="G378" s="83">
        <v>5.65</v>
      </c>
      <c r="H378" s="151">
        <f t="shared" si="29"/>
        <v>0</v>
      </c>
      <c r="I378" s="83">
        <v>6.3280000000000012</v>
      </c>
      <c r="J378" s="173">
        <v>0.14499999999999999</v>
      </c>
      <c r="K378" s="228">
        <v>0.1438069597197473</v>
      </c>
      <c r="L378" s="229">
        <f t="shared" si="34"/>
        <v>1.1259764047522269E-2</v>
      </c>
    </row>
    <row r="379" spans="1:12">
      <c r="A379" s="188">
        <f t="shared" si="31"/>
        <v>46082</v>
      </c>
      <c r="B379" s="80">
        <v>3.2188514173414617E-3</v>
      </c>
      <c r="C379" s="81">
        <v>4.486721193367349E-2</v>
      </c>
      <c r="D379" s="108">
        <v>4.0098715015088882E-3</v>
      </c>
      <c r="E379" s="82">
        <v>3.9928769133051434E-2</v>
      </c>
      <c r="F379" s="82">
        <f t="shared" si="32"/>
        <v>0</v>
      </c>
      <c r="G379" s="83">
        <v>5.65</v>
      </c>
      <c r="H379" s="151">
        <f t="shared" si="29"/>
        <v>0</v>
      </c>
      <c r="I379" s="83">
        <v>6.3280000000000012</v>
      </c>
      <c r="J379" s="173">
        <v>0.14000000000000001</v>
      </c>
      <c r="K379" s="228">
        <v>0.14153339989816516</v>
      </c>
      <c r="L379" s="229">
        <f t="shared" si="34"/>
        <v>1.109210341009037E-2</v>
      </c>
    </row>
    <row r="380" spans="1:12">
      <c r="A380" s="188">
        <f t="shared" si="31"/>
        <v>46113</v>
      </c>
      <c r="B380" s="80">
        <v>4.1001471508996801E-3</v>
      </c>
      <c r="C380" s="81">
        <v>4.4658587735379784E-2</v>
      </c>
      <c r="D380" s="108">
        <v>3.387564457804304E-3</v>
      </c>
      <c r="E380" s="82">
        <v>4.0980345817725583E-2</v>
      </c>
      <c r="F380" s="82">
        <f t="shared" si="32"/>
        <v>0</v>
      </c>
      <c r="G380" s="83">
        <v>5.65</v>
      </c>
      <c r="H380" s="151">
        <f t="shared" si="29"/>
        <v>0</v>
      </c>
      <c r="I380" s="83">
        <v>6.3280000000000012</v>
      </c>
      <c r="J380" s="173">
        <v>0.13500000000000001</v>
      </c>
      <c r="K380" s="228">
        <v>0.13831098992841956</v>
      </c>
      <c r="L380" s="229">
        <f t="shared" si="34"/>
        <v>1.085394594908129E-2</v>
      </c>
    </row>
    <row r="381" spans="1:12">
      <c r="A381" s="188">
        <f t="shared" si="31"/>
        <v>46143</v>
      </c>
      <c r="B381" s="80">
        <v>2.2798131947641131E-3</v>
      </c>
      <c r="C381" s="81">
        <v>4.4324826673026729E-2</v>
      </c>
      <c r="D381" s="108">
        <v>2.819327737979993E-3</v>
      </c>
      <c r="E381" s="82">
        <v>4.9054790560366213E-2</v>
      </c>
      <c r="F381" s="82">
        <f t="shared" si="32"/>
        <v>0</v>
      </c>
      <c r="G381" s="83">
        <v>5.65</v>
      </c>
      <c r="H381" s="151">
        <f t="shared" si="29"/>
        <v>0</v>
      </c>
      <c r="I381" s="83">
        <v>6.3280000000000012</v>
      </c>
      <c r="J381" s="173">
        <v>0.13500000000000001</v>
      </c>
      <c r="K381" s="228">
        <v>0.1338198852580457</v>
      </c>
      <c r="L381" s="229">
        <f t="shared" si="34"/>
        <v>1.0520990577473022E-2</v>
      </c>
    </row>
    <row r="382" spans="1:12">
      <c r="A382" s="188">
        <f t="shared" si="31"/>
        <v>46174</v>
      </c>
      <c r="B382" s="80">
        <v>3.0043983131269325E-3</v>
      </c>
      <c r="C382" s="81">
        <v>4.5346042463780378E-2</v>
      </c>
      <c r="D382" s="108">
        <v>2.4745164830604072E-3</v>
      </c>
      <c r="E382" s="82">
        <v>5.5963507504069199E-2</v>
      </c>
      <c r="F382" s="82">
        <f t="shared" si="32"/>
        <v>0</v>
      </c>
      <c r="G382" s="83">
        <v>5.65</v>
      </c>
      <c r="H382" s="151">
        <f t="shared" si="29"/>
        <v>0</v>
      </c>
      <c r="I382" s="83">
        <v>6.3280000000000012</v>
      </c>
      <c r="J382" s="173">
        <v>0.13</v>
      </c>
      <c r="K382" s="228">
        <v>0.13143857978285239</v>
      </c>
      <c r="L382" s="229">
        <f t="shared" si="34"/>
        <v>1.0343957853211405E-2</v>
      </c>
    </row>
    <row r="383" spans="1:12">
      <c r="A383" s="188">
        <f t="shared" si="31"/>
        <v>46204</v>
      </c>
      <c r="B383" s="80">
        <v>2.6499269797899405E-3</v>
      </c>
      <c r="C383" s="81">
        <v>4.7911144664823047E-2</v>
      </c>
      <c r="D383" s="108">
        <v>1.7669484751672293E-3</v>
      </c>
      <c r="E383" s="82">
        <v>5.6096884109026357E-2</v>
      </c>
      <c r="F383" s="82">
        <f t="shared" si="32"/>
        <v>0</v>
      </c>
      <c r="G383" s="83">
        <v>5.65</v>
      </c>
      <c r="H383" s="151">
        <f t="shared" si="29"/>
        <v>0</v>
      </c>
      <c r="I383" s="83">
        <v>6.3280000000000012</v>
      </c>
      <c r="J383" s="173">
        <v>0.13</v>
      </c>
      <c r="K383" s="228">
        <v>0.12882492678535931</v>
      </c>
      <c r="L383" s="229">
        <f t="shared" si="34"/>
        <v>1.0149258191254562E-2</v>
      </c>
    </row>
    <row r="384" spans="1:12">
      <c r="A384" s="188">
        <f t="shared" si="31"/>
        <v>46235</v>
      </c>
      <c r="B384" s="80">
        <v>1.690165845076308E-3</v>
      </c>
      <c r="C384" s="81">
        <v>4.3882985958097365E-2</v>
      </c>
      <c r="D384" s="108">
        <v>2.8152068525353346E-3</v>
      </c>
      <c r="E384" s="82">
        <v>5.4554213999840284E-2</v>
      </c>
      <c r="F384" s="82">
        <f t="shared" si="32"/>
        <v>0</v>
      </c>
      <c r="G384" s="83">
        <v>5.65</v>
      </c>
      <c r="H384" s="151">
        <f t="shared" si="29"/>
        <v>0</v>
      </c>
      <c r="I384" s="83">
        <v>6.3280000000000012</v>
      </c>
      <c r="J384" s="173">
        <v>0.1275</v>
      </c>
      <c r="K384" s="228">
        <v>0.12656610578564922</v>
      </c>
      <c r="L384" s="229">
        <f t="shared" si="34"/>
        <v>9.9806579601520173E-3</v>
      </c>
    </row>
    <row r="385" spans="1:12">
      <c r="A385" s="188">
        <f t="shared" si="31"/>
        <v>46266</v>
      </c>
      <c r="B385" s="80">
        <v>3.0567093858959726E-3</v>
      </c>
      <c r="C385" s="81">
        <v>4.3662752785606829E-2</v>
      </c>
      <c r="D385" s="108">
        <v>4.7724024535655829E-3</v>
      </c>
      <c r="E385" s="82">
        <v>5.4679901555752641E-2</v>
      </c>
      <c r="F385" s="82">
        <f t="shared" si="32"/>
        <v>0</v>
      </c>
      <c r="G385" s="83">
        <v>5.65</v>
      </c>
      <c r="H385" s="151">
        <f t="shared" si="29"/>
        <v>0</v>
      </c>
      <c r="I385" s="83">
        <v>6.3280000000000012</v>
      </c>
      <c r="J385" s="173">
        <v>0.1275</v>
      </c>
      <c r="K385" s="228"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v>3.6488196217905333E-3</v>
      </c>
      <c r="C386" s="81">
        <v>4.2116422383504215E-2</v>
      </c>
      <c r="D386" s="108">
        <v>3.5093506674350738E-3</v>
      </c>
      <c r="E386" s="82">
        <v>5.1816190485789226E-2</v>
      </c>
      <c r="F386" s="82">
        <f t="shared" si="32"/>
        <v>0</v>
      </c>
      <c r="G386" s="83">
        <v>5.65</v>
      </c>
      <c r="H386" s="151">
        <f t="shared" si="29"/>
        <v>0</v>
      </c>
      <c r="I386" s="83">
        <v>6.3280000000000012</v>
      </c>
      <c r="J386" s="173">
        <v>0.1275</v>
      </c>
      <c r="K386" s="228"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v>4.2749146764304857E-3</v>
      </c>
      <c r="C387" s="81">
        <v>4.3903265905752109E-2</v>
      </c>
      <c r="D387" s="108">
        <v>2.4993052489707956E-3</v>
      </c>
      <c r="E387" s="82">
        <v>4.5637995992439784E-2</v>
      </c>
      <c r="F387" s="82">
        <f t="shared" si="32"/>
        <v>0</v>
      </c>
      <c r="G387" s="83">
        <v>5.65</v>
      </c>
      <c r="H387" s="151">
        <f t="shared" si="29"/>
        <v>0</v>
      </c>
      <c r="I387" s="83">
        <v>6.3280000000000012</v>
      </c>
      <c r="J387" s="173">
        <v>0.1275</v>
      </c>
      <c r="K387" s="228">
        <v>0.12632859856183487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v>6.3547909014756154E-3</v>
      </c>
      <c r="C388" s="232">
        <v>4.4285244314397954E-2</v>
      </c>
      <c r="D388" s="233">
        <v>4.0754826575657432E-3</v>
      </c>
      <c r="E388" s="234">
        <v>4.0204654177151911E-2</v>
      </c>
      <c r="F388" s="234">
        <f t="shared" si="32"/>
        <v>0</v>
      </c>
      <c r="G388" s="235">
        <v>5.65</v>
      </c>
      <c r="H388" s="236">
        <f t="shared" si="29"/>
        <v>0</v>
      </c>
      <c r="I388" s="235">
        <v>6.3280000000000012</v>
      </c>
      <c r="J388" s="237">
        <v>0.1275</v>
      </c>
      <c r="K388" s="237"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64" activePane="bottomLeft" state="frozen"/>
      <selection pane="bottomLeft" activeCell="A285" sqref="A285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6"/>
      <c r="B2" s="343" t="s">
        <v>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7" ht="14.25" customHeight="1">
      <c r="A3" s="267"/>
      <c r="B3" s="333" t="s">
        <v>17</v>
      </c>
      <c r="C3" s="333"/>
      <c r="D3" s="333" t="s">
        <v>25</v>
      </c>
      <c r="E3" s="333"/>
      <c r="F3" s="333" t="s">
        <v>26</v>
      </c>
      <c r="G3" s="333"/>
      <c r="H3" s="268" t="s">
        <v>18</v>
      </c>
      <c r="I3" s="268"/>
      <c r="J3" s="333" t="s">
        <v>27</v>
      </c>
      <c r="K3" s="333"/>
      <c r="L3" s="333" t="s">
        <v>28</v>
      </c>
      <c r="M3" s="333"/>
      <c r="N3" s="333" t="s">
        <v>29</v>
      </c>
      <c r="O3" s="333"/>
      <c r="P3" s="342" t="s">
        <v>68</v>
      </c>
      <c r="Q3" s="342"/>
    </row>
    <row r="4" spans="1:17" ht="13.5" thickBot="1">
      <c r="A4" s="269"/>
      <c r="B4" s="270" t="s">
        <v>21</v>
      </c>
      <c r="C4" s="270" t="s">
        <v>22</v>
      </c>
      <c r="D4" s="270" t="s">
        <v>21</v>
      </c>
      <c r="E4" s="270" t="s">
        <v>22</v>
      </c>
      <c r="F4" s="270" t="s">
        <v>21</v>
      </c>
      <c r="G4" s="270" t="s">
        <v>22</v>
      </c>
      <c r="H4" s="270" t="s">
        <v>21</v>
      </c>
      <c r="I4" s="270" t="s">
        <v>22</v>
      </c>
      <c r="J4" s="270" t="s">
        <v>21</v>
      </c>
      <c r="K4" s="270" t="s">
        <v>22</v>
      </c>
      <c r="L4" s="270" t="s">
        <v>21</v>
      </c>
      <c r="M4" s="270" t="s">
        <v>22</v>
      </c>
      <c r="N4" s="271" t="s">
        <v>21</v>
      </c>
      <c r="O4" s="271" t="s">
        <v>22</v>
      </c>
      <c r="P4" s="271" t="s">
        <v>21</v>
      </c>
      <c r="Q4" s="271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9">
        <f t="shared" si="4"/>
        <v>45748</v>
      </c>
      <c r="B284" s="126">
        <v>4.3006716003852752E-3</v>
      </c>
      <c r="C284" s="122">
        <v>5.5299017873199574E-2</v>
      </c>
      <c r="D284" s="143">
        <v>3.4754891059525228E-3</v>
      </c>
      <c r="E284" s="122">
        <v>4.7153924882181952E-2</v>
      </c>
      <c r="F284" s="143">
        <v>4.5857418702770492E-3</v>
      </c>
      <c r="G284" s="122">
        <v>5.8148739289452855E-2</v>
      </c>
      <c r="H284" s="143">
        <v>2.3739632186310367E-3</v>
      </c>
      <c r="I284" s="122">
        <v>8.4876953937391919E-2</v>
      </c>
      <c r="J284" s="143">
        <v>1.3146521503057951E-3</v>
      </c>
      <c r="K284" s="122">
        <v>9.7041318110262731E-2</v>
      </c>
      <c r="L284" s="143">
        <v>4.5999999999999375E-3</v>
      </c>
      <c r="M284" s="122">
        <v>4.6357580864303527E-2</v>
      </c>
      <c r="N284" s="143">
        <v>5.9000000000000163E-3</v>
      </c>
      <c r="O284" s="122">
        <v>7.5309531889062642E-2</v>
      </c>
      <c r="P284" s="195">
        <v>4.7995801881079991E-3</v>
      </c>
      <c r="Q284" s="162">
        <v>5.3169209245519156E-2</v>
      </c>
    </row>
    <row r="285" spans="1:17">
      <c r="A285" s="129">
        <f t="shared" si="4"/>
        <v>45778</v>
      </c>
      <c r="B285" s="126">
        <v>2.6001368782415657E-3</v>
      </c>
      <c r="C285" s="122">
        <v>5.3197939644519465E-2</v>
      </c>
      <c r="D285" s="143">
        <v>7.0301349676051839E-3</v>
      </c>
      <c r="E285" s="122">
        <v>4.8697641849042794E-2</v>
      </c>
      <c r="F285" s="143">
        <v>1.064104266951249E-3</v>
      </c>
      <c r="G285" s="122">
        <v>5.4772881552236141E-2</v>
      </c>
      <c r="H285" s="143">
        <v>-4.8992483759970895E-3</v>
      </c>
      <c r="I285" s="122">
        <v>7.0012679821165102E-2</v>
      </c>
      <c r="J285" s="143">
        <v>-8.1749081924388234E-3</v>
      </c>
      <c r="K285" s="122">
        <v>7.6660504701562493E-2</v>
      </c>
      <c r="L285" s="143">
        <v>3.7000000000000366E-3</v>
      </c>
      <c r="M285" s="122">
        <v>4.5628339220929348E-2</v>
      </c>
      <c r="N285" s="143">
        <v>2.5999999999999357E-3</v>
      </c>
      <c r="O285" s="122">
        <v>7.1781823910899822E-2</v>
      </c>
      <c r="P285" s="195">
        <v>3.500469362858416E-3</v>
      </c>
      <c r="Q285" s="162">
        <v>5.2016020911979099E-2</v>
      </c>
    </row>
    <row r="286" spans="1:17">
      <c r="A286" s="121">
        <f t="shared" si="4"/>
        <v>45809</v>
      </c>
      <c r="B286" s="117">
        <v>2.0245467729245181E-3</v>
      </c>
      <c r="C286" s="118">
        <v>5.3118125595151389E-2</v>
      </c>
      <c r="D286" s="119">
        <v>2.7687232085589208E-3</v>
      </c>
      <c r="E286" s="118">
        <v>4.8159809841938017E-2</v>
      </c>
      <c r="F286" s="119">
        <v>1.7660300011590468E-3</v>
      </c>
      <c r="G286" s="118">
        <v>5.4859042403706315E-2</v>
      </c>
      <c r="H286" s="119">
        <v>-4.0842449025743077E-3</v>
      </c>
      <c r="I286" s="118">
        <v>5.7058224499020094E-2</v>
      </c>
      <c r="J286" s="119">
        <v>-7.869594318978157E-3</v>
      </c>
      <c r="K286" s="118">
        <v>5.8736830046931532E-2</v>
      </c>
      <c r="L286" s="119">
        <v>3.5186129164237467E-3</v>
      </c>
      <c r="M286" s="118">
        <v>4.45027877773152E-2</v>
      </c>
      <c r="N286" s="119">
        <v>8.7766309416612565E-3</v>
      </c>
      <c r="O286" s="118">
        <v>7.1226055116760278E-2</v>
      </c>
      <c r="P286" s="196">
        <v>2.3739909871078879E-3</v>
      </c>
      <c r="Q286" s="120">
        <v>5.1883489707323927E-2</v>
      </c>
    </row>
    <row r="287" spans="1:17">
      <c r="A287" s="121">
        <f t="shared" si="4"/>
        <v>45839</v>
      </c>
      <c r="B287" s="117">
        <v>1.9561628019926225E-4</v>
      </c>
      <c r="C287" s="118">
        <v>4.9336312714465924E-2</v>
      </c>
      <c r="D287" s="119">
        <v>-9.7622508792497564E-3</v>
      </c>
      <c r="E287" s="118">
        <v>2.6858933461969325E-2</v>
      </c>
      <c r="F287" s="119">
        <v>3.6719818045081176E-3</v>
      </c>
      <c r="G287" s="118">
        <v>5.730620885421267E-2</v>
      </c>
      <c r="H287" s="119">
        <v>1.6404333073296584E-3</v>
      </c>
      <c r="I287" s="118">
        <v>5.2422910055433203E-2</v>
      </c>
      <c r="J287" s="119">
        <v>1.2688407103753629E-3</v>
      </c>
      <c r="K287" s="118">
        <v>5.2950648862247318E-2</v>
      </c>
      <c r="L287" s="119">
        <v>1.3140786824850093E-3</v>
      </c>
      <c r="M287" s="118">
        <v>4.2747105308603706E-2</v>
      </c>
      <c r="N287" s="119">
        <v>4.9293445322762253E-3</v>
      </c>
      <c r="O287" s="118">
        <v>6.9129503837900508E-2</v>
      </c>
      <c r="P287" s="196">
        <v>-9.7849963389473604E-4</v>
      </c>
      <c r="Q287" s="120">
        <v>4.8128588728094002E-2</v>
      </c>
    </row>
    <row r="288" spans="1:17">
      <c r="A288" s="121">
        <f t="shared" si="4"/>
        <v>45870</v>
      </c>
      <c r="B288" s="117">
        <v>5.5555099662729646E-3</v>
      </c>
      <c r="C288" s="118">
        <v>5.5376444412545744E-2</v>
      </c>
      <c r="D288" s="119">
        <v>1.4409366561821235E-2</v>
      </c>
      <c r="E288" s="118">
        <v>4.2894755803785989E-2</v>
      </c>
      <c r="F288" s="119">
        <v>2.5057714651484098E-3</v>
      </c>
      <c r="G288" s="118">
        <v>5.9795811358814843E-2</v>
      </c>
      <c r="H288" s="119">
        <v>4.2821897957647792E-3</v>
      </c>
      <c r="I288" s="118">
        <v>5.3907874614408824E-2</v>
      </c>
      <c r="J288" s="119">
        <v>4.3734611049888183E-3</v>
      </c>
      <c r="K288" s="118">
        <v>5.4500837988506579E-2</v>
      </c>
      <c r="L288" s="119">
        <v>3.8761621593432771E-3</v>
      </c>
      <c r="M288" s="118">
        <v>4.580590462961398E-2</v>
      </c>
      <c r="N288" s="119">
        <v>4.4078402609555312E-3</v>
      </c>
      <c r="O288" s="118">
        <v>6.6970764187723519E-2</v>
      </c>
      <c r="P288" s="196">
        <v>6.2112297861851573E-3</v>
      </c>
      <c r="Q288" s="120">
        <v>5.6116818541027014E-2</v>
      </c>
    </row>
    <row r="289" spans="1:17">
      <c r="A289" s="121">
        <f t="shared" si="4"/>
        <v>45901</v>
      </c>
      <c r="B289" s="117">
        <v>3.2683738921803762E-3</v>
      </c>
      <c r="C289" s="118">
        <v>5.4187776451841252E-2</v>
      </c>
      <c r="D289" s="119">
        <v>2.5993062914602127E-3</v>
      </c>
      <c r="E289" s="118">
        <v>3.5206141987180306E-2</v>
      </c>
      <c r="F289" s="119">
        <v>3.5011271995519788E-3</v>
      </c>
      <c r="G289" s="118">
        <v>6.0959535205139304E-2</v>
      </c>
      <c r="H289" s="119">
        <v>4.6526624383000925E-3</v>
      </c>
      <c r="I289" s="118">
        <v>5.2290495924182112E-2</v>
      </c>
      <c r="J289" s="119">
        <v>5.0586303095121465E-3</v>
      </c>
      <c r="K289" s="118">
        <v>5.246789264047802E-2</v>
      </c>
      <c r="L289" s="119">
        <v>3.1580680121969795E-3</v>
      </c>
      <c r="M289" s="118">
        <v>4.5657959537517501E-2</v>
      </c>
      <c r="N289" s="119">
        <v>4.6183020253069973E-3</v>
      </c>
      <c r="O289" s="118">
        <v>6.539942096105289E-2</v>
      </c>
      <c r="P289" s="196">
        <v>3.2115972431914219E-3</v>
      </c>
      <c r="Q289" s="120">
        <v>5.4446976351186782E-2</v>
      </c>
    </row>
    <row r="290" spans="1:17">
      <c r="A290" s="121">
        <f t="shared" si="4"/>
        <v>45931</v>
      </c>
      <c r="B290" s="117">
        <v>5.1380703902086378E-3</v>
      </c>
      <c r="C290" s="118">
        <v>5.3704132694174289E-2</v>
      </c>
      <c r="D290" s="119">
        <v>2.2982961132906876E-3</v>
      </c>
      <c r="E290" s="118">
        <v>3.0228978698720876E-2</v>
      </c>
      <c r="F290" s="119">
        <v>6.1259506305371136E-3</v>
      </c>
      <c r="G290" s="118">
        <v>6.2095232638275322E-2</v>
      </c>
      <c r="H290" s="119">
        <v>6.2415398677087008E-3</v>
      </c>
      <c r="I290" s="118">
        <v>4.300289835325688E-2</v>
      </c>
      <c r="J290" s="119">
        <v>7.0239397613944821E-3</v>
      </c>
      <c r="K290" s="118">
        <v>3.9715553467264408E-2</v>
      </c>
      <c r="L290" s="119">
        <v>4.209953633752983E-3</v>
      </c>
      <c r="M290" s="118">
        <v>4.5668324102703828E-2</v>
      </c>
      <c r="N290" s="119">
        <v>4.5414011941751209E-3</v>
      </c>
      <c r="O290" s="118">
        <v>6.3114956952099899E-2</v>
      </c>
      <c r="P290" s="196">
        <v>5.1590690969385289E-3</v>
      </c>
      <c r="Q290" s="120">
        <v>5.3461064323456098E-2</v>
      </c>
    </row>
    <row r="291" spans="1:17">
      <c r="A291" s="121">
        <f t="shared" si="4"/>
        <v>45962</v>
      </c>
      <c r="B291" s="117">
        <v>2.5559027866757233E-3</v>
      </c>
      <c r="C291" s="118">
        <v>5.2293605256116704E-2</v>
      </c>
      <c r="D291" s="119">
        <v>-2.501145119375825E-3</v>
      </c>
      <c r="E291" s="118">
        <v>3.6646125859594925E-2</v>
      </c>
      <c r="F291" s="119">
        <v>4.308361818473383E-3</v>
      </c>
      <c r="G291" s="118">
        <v>5.7790166170008428E-2</v>
      </c>
      <c r="H291" s="119">
        <v>8.4226130390605558E-3</v>
      </c>
      <c r="I291" s="118">
        <v>3.8341052903747119E-2</v>
      </c>
      <c r="J291" s="119">
        <v>1.0358189014965546E-2</v>
      </c>
      <c r="K291" s="118">
        <v>3.2513795461798223E-2</v>
      </c>
      <c r="L291" s="119">
        <v>3.4914750458621135E-3</v>
      </c>
      <c r="M291" s="118">
        <v>4.8585239295050542E-2</v>
      </c>
      <c r="N291" s="119">
        <v>4.0005223789842947E-3</v>
      </c>
      <c r="O291" s="118">
        <v>6.2692126771027201E-2</v>
      </c>
      <c r="P291" s="196">
        <v>1.9765986480329012E-3</v>
      </c>
      <c r="Q291" s="120">
        <v>5.1990457936321954E-2</v>
      </c>
    </row>
    <row r="292" spans="1:17" ht="13.5" thickBot="1">
      <c r="A292" s="248">
        <f t="shared" si="4"/>
        <v>45992</v>
      </c>
      <c r="B292" s="249">
        <v>5.9866866850706302E-3</v>
      </c>
      <c r="C292" s="250">
        <v>5.3117386099570396E-2</v>
      </c>
      <c r="D292" s="251">
        <v>-1.395286019662545E-3</v>
      </c>
      <c r="E292" s="250">
        <v>3.6980973669167527E-2</v>
      </c>
      <c r="F292" s="251">
        <v>8.5290264435631258E-3</v>
      </c>
      <c r="G292" s="250">
        <v>5.8732493424999532E-2</v>
      </c>
      <c r="H292" s="251">
        <v>9.32010955259166E-3</v>
      </c>
      <c r="I292" s="250">
        <v>3.8299886159759877E-2</v>
      </c>
      <c r="J292" s="251">
        <v>1.116846920425818E-2</v>
      </c>
      <c r="K292" s="250">
        <v>3.1576779955700074E-2</v>
      </c>
      <c r="L292" s="251">
        <v>4.9523877472679168E-3</v>
      </c>
      <c r="M292" s="250">
        <v>5.2515221720037086E-2</v>
      </c>
      <c r="N292" s="251">
        <v>4.3560608828794312E-3</v>
      </c>
      <c r="O292" s="250">
        <v>6.1905560018902239E-2</v>
      </c>
      <c r="P292" s="252">
        <v>5.7765357563237529E-3</v>
      </c>
      <c r="Q292" s="253">
        <v>5.3093798678350623E-2</v>
      </c>
    </row>
    <row r="293" spans="1:17" ht="13.5" thickTop="1">
      <c r="A293" s="121">
        <f t="shared" si="4"/>
        <v>46023</v>
      </c>
      <c r="B293" s="117">
        <v>4.3516287180749291E-3</v>
      </c>
      <c r="C293" s="118">
        <v>5.6010663876960409E-2</v>
      </c>
      <c r="D293" s="119">
        <v>3.3242640495392273E-3</v>
      </c>
      <c r="E293" s="118">
        <v>5.650438883819775E-2</v>
      </c>
      <c r="F293" s="119">
        <v>4.7033724023448631E-3</v>
      </c>
      <c r="G293" s="118">
        <v>5.5839654955275764E-2</v>
      </c>
      <c r="H293" s="119">
        <v>4.2696915479734088E-3</v>
      </c>
      <c r="I293" s="118">
        <v>3.9925308076152355E-2</v>
      </c>
      <c r="J293" s="119">
        <v>4.4633827272968496E-3</v>
      </c>
      <c r="K293" s="118">
        <v>3.3707386615022594E-2</v>
      </c>
      <c r="L293" s="119">
        <v>4.0329976360093944E-3</v>
      </c>
      <c r="M293" s="118">
        <v>5.5282617456658523E-2</v>
      </c>
      <c r="N293" s="119">
        <v>3.3165673749770974E-3</v>
      </c>
      <c r="O293" s="118">
        <v>5.7811200709459332E-2</v>
      </c>
      <c r="P293" s="196">
        <v>4.3358646511693077E-3</v>
      </c>
      <c r="Q293" s="120">
        <v>5.7659870854405826E-2</v>
      </c>
    </row>
    <row r="294" spans="1:17">
      <c r="A294" s="121">
        <f t="shared" si="4"/>
        <v>46054</v>
      </c>
      <c r="B294" s="117">
        <v>4.7894862986339604E-3</v>
      </c>
      <c r="C294" s="118">
        <v>4.7347478081285033E-2</v>
      </c>
      <c r="D294" s="119">
        <v>2.1028539130096835E-3</v>
      </c>
      <c r="E294" s="118">
        <v>2.6315238254829065E-2</v>
      </c>
      <c r="F294" s="119">
        <v>5.7033296665915945E-3</v>
      </c>
      <c r="G294" s="118">
        <v>5.4678994290726646E-2</v>
      </c>
      <c r="H294" s="119">
        <v>3.0868287768515135E-3</v>
      </c>
      <c r="I294" s="118">
        <v>3.2254985268496794E-2</v>
      </c>
      <c r="J294" s="119">
        <v>2.5686529384194579E-3</v>
      </c>
      <c r="K294" s="118">
        <v>2.4276911709070648E-2</v>
      </c>
      <c r="L294" s="119">
        <v>4.85117820882075E-3</v>
      </c>
      <c r="M294" s="118">
        <v>5.0839343469043285E-2</v>
      </c>
      <c r="N294" s="119">
        <v>3.4693343978500213E-3</v>
      </c>
      <c r="O294" s="118">
        <v>5.6095016908279227E-2</v>
      </c>
      <c r="P294" s="196">
        <v>3.8551971847069488E-3</v>
      </c>
      <c r="Q294" s="120">
        <v>4.6631879007131172E-2</v>
      </c>
    </row>
    <row r="295" spans="1:17">
      <c r="A295" s="121">
        <f t="shared" si="4"/>
        <v>46082</v>
      </c>
      <c r="B295" s="117">
        <v>3.2188514173414617E-3</v>
      </c>
      <c r="C295" s="203">
        <v>4.486721193367349E-2</v>
      </c>
      <c r="D295" s="119">
        <v>1.4175146552275475E-3</v>
      </c>
      <c r="E295" s="118">
        <v>2.5892726467507732E-2</v>
      </c>
      <c r="F295" s="119">
        <v>3.8304414671643805E-3</v>
      </c>
      <c r="G295" s="118">
        <v>5.1447729444296986E-2</v>
      </c>
      <c r="H295" s="119">
        <v>4.0098715015088882E-3</v>
      </c>
      <c r="I295" s="118">
        <v>3.9928769133051434E-2</v>
      </c>
      <c r="J295" s="119">
        <v>4.0946044973604323E-3</v>
      </c>
      <c r="K295" s="118">
        <v>3.6032293868977439E-2</v>
      </c>
      <c r="L295" s="119">
        <v>3.865685052378609E-3</v>
      </c>
      <c r="M295" s="118">
        <v>4.6529322828911424E-2</v>
      </c>
      <c r="N295" s="119">
        <v>3.670342478549582E-3</v>
      </c>
      <c r="O295" s="118">
        <v>5.5958604612693863E-2</v>
      </c>
      <c r="P295" s="196">
        <v>3.3130003270342989E-3</v>
      </c>
      <c r="Q295" s="120">
        <v>4.4392416474925644E-2</v>
      </c>
    </row>
    <row r="296" spans="1:17">
      <c r="A296" s="121">
        <f t="shared" si="4"/>
        <v>46113</v>
      </c>
      <c r="B296" s="117">
        <v>4.1001471508996801E-3</v>
      </c>
      <c r="C296" s="118">
        <v>4.4658587735379784E-2</v>
      </c>
      <c r="D296" s="119">
        <v>5.532339451453705E-3</v>
      </c>
      <c r="E296" s="118">
        <v>2.7995526019454875E-2</v>
      </c>
      <c r="F296" s="119">
        <v>3.6159902912338282E-3</v>
      </c>
      <c r="G296" s="118">
        <v>5.0432740824200017E-2</v>
      </c>
      <c r="H296" s="119">
        <v>3.387564457804304E-3</v>
      </c>
      <c r="I296" s="118">
        <v>4.0980345817725583E-2</v>
      </c>
      <c r="J296" s="119">
        <v>3.2017013675682549E-3</v>
      </c>
      <c r="K296" s="118">
        <v>3.7984770969962112E-2</v>
      </c>
      <c r="L296" s="119">
        <v>3.8892428721191141E-3</v>
      </c>
      <c r="M296" s="118">
        <v>4.5788900595448601E-2</v>
      </c>
      <c r="N296" s="119">
        <v>3.7729489105167158E-3</v>
      </c>
      <c r="O296" s="118">
        <v>5.3725700844535318E-2</v>
      </c>
      <c r="P296" s="196">
        <v>4.0312710163337151E-3</v>
      </c>
      <c r="Q296" s="120">
        <v>4.3593833067517185E-2</v>
      </c>
    </row>
    <row r="297" spans="1:17">
      <c r="A297" s="121">
        <f t="shared" si="4"/>
        <v>46143</v>
      </c>
      <c r="B297" s="117">
        <v>2.2798131947641131E-3</v>
      </c>
      <c r="C297" s="118">
        <v>4.4324826673026729E-2</v>
      </c>
      <c r="D297" s="119">
        <v>4.1365599114830953E-3</v>
      </c>
      <c r="E297" s="118">
        <v>2.5041709536107293E-2</v>
      </c>
      <c r="F297" s="119">
        <v>1.6496014068847487E-3</v>
      </c>
      <c r="G297" s="118">
        <v>5.1047112434193354E-2</v>
      </c>
      <c r="H297" s="119">
        <v>2.819327737979993E-3</v>
      </c>
      <c r="I297" s="118">
        <v>4.9054790560366213E-2</v>
      </c>
      <c r="J297" s="119">
        <v>1.7887556559414985E-3</v>
      </c>
      <c r="K297" s="118">
        <v>4.8412145134125284E-2</v>
      </c>
      <c r="L297" s="119">
        <v>2.9511719606840625E-3</v>
      </c>
      <c r="M297" s="118">
        <v>4.5008671391531863E-2</v>
      </c>
      <c r="N297" s="119">
        <v>1.0038855006623271E-2</v>
      </c>
      <c r="O297" s="118">
        <v>6.1543886267769965E-2</v>
      </c>
      <c r="P297" s="196">
        <v>2.3379626362260986E-3</v>
      </c>
      <c r="Q297" s="120">
        <v>4.2384880119460178E-2</v>
      </c>
    </row>
    <row r="298" spans="1:17">
      <c r="A298" s="121">
        <f t="shared" si="4"/>
        <v>46174</v>
      </c>
      <c r="B298" s="117">
        <v>3.0043983131269325E-3</v>
      </c>
      <c r="C298" s="118">
        <v>4.5346042463780378E-2</v>
      </c>
      <c r="D298" s="119">
        <v>3.9892360356095224E-3</v>
      </c>
      <c r="E298" s="118">
        <v>2.6289331770222635E-2</v>
      </c>
      <c r="F298" s="119">
        <v>2.669839519428896E-3</v>
      </c>
      <c r="G298" s="118">
        <v>5.1995384142275558E-2</v>
      </c>
      <c r="H298" s="119">
        <v>2.4745164830604072E-3</v>
      </c>
      <c r="I298" s="118">
        <v>5.5963507504069199E-2</v>
      </c>
      <c r="J298" s="119">
        <v>1.5784791463078207E-3</v>
      </c>
      <c r="K298" s="118">
        <v>5.8396190489862443E-2</v>
      </c>
      <c r="L298" s="119">
        <v>2.7114847068310244E-3</v>
      </c>
      <c r="M298" s="118">
        <v>4.4168172802773409E-2</v>
      </c>
      <c r="N298" s="119">
        <v>8.4670798716497409E-3</v>
      </c>
      <c r="O298" s="118">
        <v>6.1218143149046611E-2</v>
      </c>
      <c r="P298" s="196">
        <v>3.0763007067937664E-3</v>
      </c>
      <c r="Q298" s="120">
        <v>4.3115223324236229E-2</v>
      </c>
    </row>
    <row r="299" spans="1:17">
      <c r="A299" s="121">
        <f t="shared" si="4"/>
        <v>46204</v>
      </c>
      <c r="B299" s="117">
        <v>2.6499269797899405E-3</v>
      </c>
      <c r="C299" s="118">
        <v>4.7911144664823047E-2</v>
      </c>
      <c r="D299" s="119">
        <v>3.7869614842989119E-3</v>
      </c>
      <c r="E299" s="118">
        <v>4.0331830266110202E-2</v>
      </c>
      <c r="F299" s="119">
        <v>2.261873751845167E-3</v>
      </c>
      <c r="G299" s="118">
        <v>5.0517384168742296E-2</v>
      </c>
      <c r="H299" s="119">
        <v>1.7669484751672293E-3</v>
      </c>
      <c r="I299" s="118">
        <v>5.6096884109026357E-2</v>
      </c>
      <c r="J299" s="119">
        <v>1.1093897417322474E-3</v>
      </c>
      <c r="K299" s="118">
        <v>5.8227642053198636E-2</v>
      </c>
      <c r="L299" s="119">
        <v>2.5990748963466981E-3</v>
      </c>
      <c r="M299" s="118">
        <v>4.5508164097464832E-2</v>
      </c>
      <c r="N299" s="119">
        <v>4.8878744638478633E-3</v>
      </c>
      <c r="O299" s="118">
        <v>6.117435023041673E-2</v>
      </c>
      <c r="P299" s="196">
        <v>2.5397684343795301E-3</v>
      </c>
      <c r="Q299" s="120">
        <v>4.6788776876794946E-2</v>
      </c>
    </row>
    <row r="300" spans="1:17">
      <c r="A300" s="121">
        <f t="shared" si="4"/>
        <v>46235</v>
      </c>
      <c r="B300" s="117">
        <v>1.690165845076308E-3</v>
      </c>
      <c r="C300" s="118">
        <v>4.3882985958097365E-2</v>
      </c>
      <c r="D300" s="119">
        <v>2.2341079272596431E-3</v>
      </c>
      <c r="E300" s="118">
        <v>2.7845442110816077E-2</v>
      </c>
      <c r="F300" s="119">
        <v>1.504512816514314E-3</v>
      </c>
      <c r="G300" s="118">
        <v>4.9468173634121593E-2</v>
      </c>
      <c r="H300" s="119">
        <v>2.8152068525353346E-3</v>
      </c>
      <c r="I300" s="118">
        <v>5.4554213999840284E-2</v>
      </c>
      <c r="J300" s="119">
        <v>3.0439123256980061E-3</v>
      </c>
      <c r="K300" s="118">
        <v>5.682680329730827E-2</v>
      </c>
      <c r="L300" s="119">
        <v>1.8830805476894863E-3</v>
      </c>
      <c r="M300" s="118">
        <v>4.3432426894765896E-2</v>
      </c>
      <c r="N300" s="119">
        <v>2.9476069253255854E-3</v>
      </c>
      <c r="O300" s="118">
        <v>5.9631588317368589E-2</v>
      </c>
      <c r="P300" s="196">
        <v>1.4143389270373508E-3</v>
      </c>
      <c r="Q300" s="120">
        <v>4.1798441481387227E-2</v>
      </c>
    </row>
    <row r="301" spans="1:17">
      <c r="A301" s="121">
        <f t="shared" si="4"/>
        <v>46266</v>
      </c>
      <c r="B301" s="117">
        <v>3.0567093858959726E-3</v>
      </c>
      <c r="C301" s="118">
        <v>4.3662752785606829E-2</v>
      </c>
      <c r="D301" s="119">
        <v>2.7450791594716417E-3</v>
      </c>
      <c r="E301" s="118">
        <v>2.7994885639281097E-2</v>
      </c>
      <c r="F301" s="119">
        <v>3.1630924490899659E-3</v>
      </c>
      <c r="G301" s="118">
        <v>4.9114654636905897E-2</v>
      </c>
      <c r="H301" s="119">
        <v>4.7724024535655829E-3</v>
      </c>
      <c r="I301" s="118">
        <v>5.4679901555752641E-2</v>
      </c>
      <c r="J301" s="119">
        <v>5.674550593794514E-3</v>
      </c>
      <c r="K301" s="118">
        <v>5.7474448166467518E-2</v>
      </c>
      <c r="L301" s="119">
        <v>2.4719756019093708E-3</v>
      </c>
      <c r="M301" s="118">
        <v>4.2718789541323687E-2</v>
      </c>
      <c r="N301" s="119">
        <v>2.6913267481041281E-3</v>
      </c>
      <c r="O301" s="118">
        <v>5.7599091129616253E-2</v>
      </c>
      <c r="P301" s="196">
        <v>3.0102830149103532E-3</v>
      </c>
      <c r="Q301" s="120">
        <v>4.1589384040417121E-2</v>
      </c>
    </row>
    <row r="302" spans="1:17">
      <c r="A302" s="121">
        <f t="shared" si="4"/>
        <v>46296</v>
      </c>
      <c r="B302" s="117">
        <v>3.6488196217905333E-3</v>
      </c>
      <c r="C302" s="118">
        <v>4.2116422383504215E-2</v>
      </c>
      <c r="D302" s="119">
        <v>2.433189208090214E-3</v>
      </c>
      <c r="E302" s="118">
        <v>2.8133237078268758E-2</v>
      </c>
      <c r="F302" s="119">
        <v>4.0628381806189218E-3</v>
      </c>
      <c r="G302" s="118">
        <v>4.6963391662308451E-2</v>
      </c>
      <c r="H302" s="119">
        <v>3.5093506674350738E-3</v>
      </c>
      <c r="I302" s="118">
        <v>5.1816190485789226E-2</v>
      </c>
      <c r="J302" s="119">
        <v>3.6646397813298037E-3</v>
      </c>
      <c r="K302" s="118">
        <v>5.3946851897518577E-2</v>
      </c>
      <c r="L302" s="119">
        <v>3.3975338595644278E-3</v>
      </c>
      <c r="M302" s="118">
        <v>4.187521558502505E-2</v>
      </c>
      <c r="N302" s="119">
        <v>2.6106222415342994E-3</v>
      </c>
      <c r="O302" s="118">
        <v>5.5566332635981652E-2</v>
      </c>
      <c r="P302" s="196">
        <v>3.6919918124727058E-3</v>
      </c>
      <c r="Q302" s="120">
        <v>4.0069134985270649E-2</v>
      </c>
    </row>
    <row r="303" spans="1:17">
      <c r="A303" s="121">
        <f t="shared" si="4"/>
        <v>46327</v>
      </c>
      <c r="B303" s="117">
        <v>4.2749146764304857E-3</v>
      </c>
      <c r="C303" s="118">
        <v>4.3903265905752109E-2</v>
      </c>
      <c r="D303" s="119">
        <v>2.7652593063174358E-3</v>
      </c>
      <c r="E303" s="118">
        <v>3.3561379079092513E-2</v>
      </c>
      <c r="F303" s="119">
        <v>4.7892638045590186E-3</v>
      </c>
      <c r="G303" s="118">
        <v>4.7464718539143247E-2</v>
      </c>
      <c r="H303" s="119">
        <v>2.4993052489707956E-3</v>
      </c>
      <c r="I303" s="118">
        <v>4.5637995992439784E-2</v>
      </c>
      <c r="J303" s="119">
        <v>2.1610684154738102E-3</v>
      </c>
      <c r="K303" s="118">
        <v>4.5396092825746859E-2</v>
      </c>
      <c r="L303" s="119">
        <v>4.0286383347152288E-3</v>
      </c>
      <c r="M303" s="118">
        <v>4.2432925472249083E-2</v>
      </c>
      <c r="N303" s="119">
        <v>2.0277091773808209E-3</v>
      </c>
      <c r="O303" s="118">
        <v>5.3492195073524984E-2</v>
      </c>
      <c r="P303" s="196">
        <v>4.2087690897290031E-3</v>
      </c>
      <c r="Q303" s="120">
        <v>4.2386166723903385E-2</v>
      </c>
    </row>
    <row r="304" spans="1:17" ht="13.5" thickBot="1">
      <c r="A304" s="248">
        <f t="shared" si="4"/>
        <v>46357</v>
      </c>
      <c r="B304" s="249">
        <v>6.3547909014756154E-3</v>
      </c>
      <c r="C304" s="250">
        <v>4.4285244314397954E-2</v>
      </c>
      <c r="D304" s="251">
        <v>2.3863444861293992E-3</v>
      </c>
      <c r="E304" s="250">
        <v>3.747538748103052E-2</v>
      </c>
      <c r="F304" s="251">
        <v>7.7037914961994858E-3</v>
      </c>
      <c r="G304" s="250">
        <v>4.660762422732434E-2</v>
      </c>
      <c r="H304" s="251">
        <v>4.0754826575657432E-3</v>
      </c>
      <c r="I304" s="250">
        <v>4.0204654177151911E-2</v>
      </c>
      <c r="J304" s="251">
        <v>3.9096277309715877E-3</v>
      </c>
      <c r="K304" s="250">
        <v>3.7891542648675891E-2</v>
      </c>
      <c r="L304" s="251">
        <v>5.5801374394359726E-3</v>
      </c>
      <c r="M304" s="250">
        <v>4.3084087612913269E-2</v>
      </c>
      <c r="N304" s="251">
        <v>2.4126274286273564E-3</v>
      </c>
      <c r="O304" s="250">
        <v>5.1453682980612703E-2</v>
      </c>
      <c r="P304" s="252">
        <v>6.4357039475586575E-3</v>
      </c>
      <c r="Q304" s="253">
        <v>4.3069328221174707E-2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2025-07-01T14:34:28Z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