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Longo Prazo\"/>
    </mc:Choice>
  </mc:AlternateContent>
  <xr:revisionPtr revIDLastSave="0" documentId="13_ncr:1_{DE6F1DE4-01CF-43BE-B4C2-525740101BEA}" xr6:coauthVersionLast="47" xr6:coauthVersionMax="47" xr10:uidLastSave="{00000000-0000-0000-0000-000000000000}"/>
  <bookViews>
    <workbookView xWindow="-120" yWindow="-13845" windowWidth="24240" windowHeight="13020" activeTab="1" xr2:uid="{00000000-000D-0000-FFFF-FFFF00000000}"/>
  </bookViews>
  <sheets>
    <sheet name="Brasil" sheetId="8" r:id="rId1"/>
    <sheet name="Brasil_Trimestral" sheetId="2" r:id="rId2"/>
  </sheets>
  <definedNames>
    <definedName name="_DLX1.USE">#REF!</definedName>
    <definedName name="_DLX2.USE">#REF!</definedName>
    <definedName name="_DLX3.USE">#REF!</definedName>
    <definedName name="_DLX4.USE">#REF!</definedName>
    <definedName name="_xlnm.Print_Area" localSheetId="0">Brasil!$C$2:$W$46</definedName>
    <definedName name="_xlnm.Print_Area" localSheetId="1">Brasil_Trimestral!$A$1:$AC$74</definedName>
    <definedName name="_xlnm.Print_Titles" localSheetId="1">Brasil_Trimestral!$1:$2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06" i="2" l="1"/>
  <c r="AC105" i="2" l="1"/>
  <c r="AC103" i="2" l="1"/>
  <c r="E106" i="2"/>
  <c r="F103" i="2"/>
  <c r="F105" i="2"/>
  <c r="AC104" i="2"/>
  <c r="F104" i="2"/>
  <c r="F106" i="2"/>
  <c r="AC102" i="2"/>
  <c r="E105" i="2" l="1"/>
  <c r="E104" i="2"/>
  <c r="E103" i="2"/>
  <c r="AC100" i="2" l="1"/>
  <c r="AC101" i="2"/>
  <c r="E99" i="2"/>
  <c r="F100" i="2"/>
  <c r="F101" i="2"/>
  <c r="E100" i="2"/>
  <c r="F102" i="2"/>
  <c r="E101" i="2"/>
  <c r="F99" i="2"/>
  <c r="E102" i="2"/>
  <c r="AC99" i="2"/>
  <c r="AC98" i="2" l="1"/>
  <c r="AC97" i="2" l="1"/>
  <c r="AC96" i="2" l="1"/>
  <c r="E98" i="2"/>
  <c r="F95" i="2"/>
  <c r="F98" i="2"/>
  <c r="E97" i="2"/>
  <c r="AC95" i="2"/>
  <c r="F96" i="2"/>
  <c r="E95" i="2"/>
  <c r="E96" i="2"/>
  <c r="F97" i="2"/>
  <c r="F91" i="2"/>
  <c r="F83" i="2"/>
  <c r="AC85" i="2"/>
  <c r="AC93" i="2"/>
  <c r="F92" i="2"/>
  <c r="AC84" i="2"/>
  <c r="AC87" i="2"/>
  <c r="E91" i="2"/>
  <c r="AC82" i="2"/>
  <c r="E87" i="2"/>
  <c r="F88" i="2"/>
  <c r="AC92" i="2"/>
  <c r="F84" i="2"/>
  <c r="AC89" i="2"/>
  <c r="AC86" i="2"/>
  <c r="F94" i="2"/>
  <c r="AC90" i="2"/>
  <c r="E93" i="2"/>
  <c r="AC94" i="2"/>
  <c r="F86" i="2"/>
  <c r="F93" i="2"/>
  <c r="F85" i="2"/>
  <c r="E89" i="2"/>
  <c r="F90" i="2"/>
  <c r="E88" i="2"/>
  <c r="AC88" i="2"/>
  <c r="F89" i="2"/>
  <c r="AC83" i="2"/>
  <c r="AC91" i="2"/>
  <c r="E86" i="2"/>
  <c r="F87" i="2"/>
  <c r="E94" i="2"/>
  <c r="E92" i="2"/>
  <c r="E90" i="2"/>
  <c r="AC81" i="2" l="1"/>
  <c r="E84" i="2" l="1"/>
  <c r="E80" i="2"/>
  <c r="F81" i="2"/>
  <c r="F82" i="2"/>
  <c r="E85" i="2"/>
  <c r="E81" i="2"/>
  <c r="AC79" i="2"/>
  <c r="AC80" i="2"/>
  <c r="E79" i="2"/>
  <c r="F80" i="2"/>
  <c r="E83" i="2"/>
  <c r="F79" i="2"/>
  <c r="E82" i="2"/>
  <c r="Y1" i="8" l="1"/>
  <c r="A4" i="2" l="1"/>
  <c r="A5" i="2" l="1"/>
  <c r="A6" i="2" l="1"/>
  <c r="A7" i="2" s="1"/>
  <c r="D7" i="2" l="1"/>
  <c r="A8" i="2"/>
  <c r="D8" i="2" l="1"/>
  <c r="A9" i="2"/>
  <c r="D9" i="2" l="1"/>
  <c r="A10" i="2"/>
  <c r="D10" i="2" l="1"/>
  <c r="A11" i="2"/>
  <c r="A12" i="2" l="1"/>
  <c r="A13" i="2" s="1"/>
  <c r="D12" i="2"/>
  <c r="D11" i="2"/>
  <c r="D13" i="2" l="1"/>
  <c r="A14" i="2"/>
  <c r="D14" i="2" l="1"/>
  <c r="A15" i="2"/>
  <c r="D15" i="2" l="1"/>
  <c r="A16" i="2"/>
  <c r="D16" i="2" l="1"/>
  <c r="A17" i="2"/>
  <c r="D17" i="2" l="1"/>
  <c r="A18" i="2"/>
  <c r="D18" i="2" l="1"/>
  <c r="A19" i="2"/>
  <c r="D19" i="2" l="1"/>
  <c r="A20" i="2"/>
  <c r="D20" i="2" l="1"/>
  <c r="A21" i="2"/>
  <c r="D21" i="2" l="1"/>
  <c r="A22" i="2"/>
  <c r="D22" i="2" l="1"/>
  <c r="A23" i="2"/>
  <c r="D23" i="2" l="1"/>
  <c r="A24" i="2"/>
  <c r="D24" i="2" l="1"/>
  <c r="A25" i="2"/>
  <c r="D25" i="2" l="1"/>
  <c r="A26" i="2"/>
  <c r="D26" i="2" l="1"/>
  <c r="A27" i="2"/>
  <c r="D27" i="2" l="1"/>
  <c r="A28" i="2"/>
  <c r="D28" i="2" l="1"/>
  <c r="A29" i="2"/>
  <c r="D29" i="2" l="1"/>
  <c r="A30" i="2"/>
  <c r="D30" i="2" l="1"/>
  <c r="A31" i="2"/>
  <c r="D31" i="2" l="1"/>
  <c r="A32" i="2"/>
  <c r="D32" i="2" l="1"/>
  <c r="A33" i="2"/>
  <c r="D33" i="2" l="1"/>
  <c r="A34" i="2"/>
  <c r="D34" i="2" l="1"/>
  <c r="A35" i="2"/>
  <c r="D35" i="2" l="1"/>
  <c r="A36" i="2"/>
  <c r="D36" i="2" l="1"/>
  <c r="A37" i="2"/>
  <c r="D37" i="2" l="1"/>
  <c r="A38" i="2"/>
  <c r="D38" i="2" l="1"/>
  <c r="A39" i="2"/>
  <c r="D39" i="2" l="1"/>
  <c r="A40" i="2"/>
  <c r="D40" i="2" l="1"/>
  <c r="A41" i="2"/>
  <c r="D41" i="2" l="1"/>
  <c r="A42" i="2"/>
  <c r="D42" i="2" l="1"/>
  <c r="A43" i="2"/>
  <c r="D43" i="2" l="1"/>
  <c r="A44" i="2"/>
  <c r="D44" i="2" l="1"/>
  <c r="A45" i="2"/>
  <c r="D45" i="2" l="1"/>
  <c r="A46" i="2"/>
  <c r="D46" i="2" l="1"/>
  <c r="A47" i="2"/>
  <c r="D47" i="2" l="1"/>
  <c r="A48" i="2"/>
  <c r="D48" i="2" l="1"/>
  <c r="A49" i="2"/>
  <c r="D49" i="2" l="1"/>
  <c r="A50" i="2"/>
  <c r="D50" i="2" l="1"/>
  <c r="A51" i="2"/>
  <c r="D51" i="2" l="1"/>
  <c r="A52" i="2"/>
  <c r="D52" i="2" l="1"/>
  <c r="A53" i="2"/>
  <c r="D53" i="2" l="1"/>
  <c r="A54" i="2"/>
  <c r="D54" i="2" l="1"/>
  <c r="A55" i="2"/>
  <c r="D55" i="2" l="1"/>
  <c r="A56" i="2"/>
  <c r="D56" i="2" l="1"/>
  <c r="A57" i="2"/>
  <c r="D57" i="2" l="1"/>
  <c r="A58" i="2"/>
  <c r="D58" i="2" l="1"/>
  <c r="A59" i="2"/>
  <c r="D59" i="2" l="1"/>
  <c r="A60" i="2"/>
  <c r="D60" i="2" l="1"/>
  <c r="A61" i="2"/>
  <c r="D61" i="2" l="1"/>
  <c r="A62" i="2"/>
  <c r="D62" i="2" l="1"/>
  <c r="A63" i="2"/>
  <c r="D63" i="2" l="1"/>
  <c r="A64" i="2"/>
  <c r="D64" i="2" l="1"/>
  <c r="A65" i="2"/>
  <c r="D65" i="2" l="1"/>
  <c r="A66" i="2"/>
  <c r="D66" i="2" l="1"/>
  <c r="A67" i="2"/>
  <c r="D67" i="2" l="1"/>
  <c r="A68" i="2"/>
  <c r="D68" i="2" l="1"/>
  <c r="A69" i="2"/>
  <c r="D69" i="2" l="1"/>
  <c r="A70" i="2"/>
  <c r="D70" i="2" l="1"/>
  <c r="A71" i="2"/>
  <c r="D71" i="2" l="1"/>
  <c r="A72" i="2"/>
  <c r="D72" i="2" l="1"/>
  <c r="A73" i="2"/>
  <c r="D73" i="2" l="1"/>
  <c r="W72" i="2"/>
  <c r="A74" i="2"/>
  <c r="D74" i="2" l="1"/>
  <c r="W73" i="2"/>
  <c r="A75" i="2"/>
  <c r="D75" i="2" l="1"/>
  <c r="W74" i="2"/>
  <c r="A76" i="2"/>
  <c r="X75" i="2" l="1"/>
  <c r="W75" i="2"/>
  <c r="D76" i="2"/>
  <c r="R75" i="2"/>
  <c r="Q75" i="2"/>
  <c r="A77" i="2"/>
  <c r="W76" i="2" l="1"/>
  <c r="X76" i="2"/>
  <c r="D77" i="2"/>
  <c r="A78" i="2"/>
  <c r="X77" i="2" l="1"/>
  <c r="W77" i="2"/>
  <c r="D78" i="2"/>
  <c r="A79" i="2"/>
  <c r="W78" i="2" l="1"/>
  <c r="D79" i="2"/>
  <c r="X78" i="2"/>
  <c r="A80" i="2"/>
  <c r="U79" i="2" l="1"/>
  <c r="R79" i="2"/>
  <c r="Q79" i="2"/>
  <c r="X79" i="2"/>
  <c r="W79" i="2"/>
  <c r="D80" i="2"/>
  <c r="T79" i="2"/>
  <c r="A81" i="2"/>
  <c r="W80" i="2" l="1"/>
  <c r="X80" i="2"/>
  <c r="T80" i="2"/>
  <c r="U80" i="2"/>
  <c r="D81" i="2"/>
  <c r="Q80" i="2"/>
  <c r="R80" i="2"/>
  <c r="A82" i="2"/>
  <c r="Q81" i="2" l="1"/>
  <c r="R81" i="2"/>
  <c r="W81" i="2"/>
  <c r="X81" i="2"/>
  <c r="T81" i="2"/>
  <c r="U81" i="2"/>
  <c r="D82" i="2"/>
  <c r="A83" i="2"/>
  <c r="Q82" i="2" l="1"/>
  <c r="R82" i="2"/>
  <c r="D83" i="2"/>
  <c r="T82" i="2"/>
  <c r="U82" i="2"/>
  <c r="W82" i="2"/>
  <c r="X82" i="2"/>
  <c r="A84" i="2"/>
  <c r="A85" i="2" s="1"/>
  <c r="W83" i="2" l="1"/>
  <c r="X83" i="2"/>
  <c r="Q83" i="2"/>
  <c r="R83" i="2"/>
  <c r="D85" i="2"/>
  <c r="U83" i="2"/>
  <c r="T83" i="2"/>
  <c r="D84" i="2"/>
  <c r="A86" i="2"/>
  <c r="X84" i="2" l="1"/>
  <c r="W84" i="2"/>
  <c r="W85" i="2"/>
  <c r="X85" i="2"/>
  <c r="Q84" i="2"/>
  <c r="R84" i="2"/>
  <c r="U85" i="2"/>
  <c r="T85" i="2"/>
  <c r="R85" i="2"/>
  <c r="Q85" i="2"/>
  <c r="A87" i="2"/>
  <c r="D86" i="2"/>
  <c r="T84" i="2"/>
  <c r="U84" i="2"/>
  <c r="E3" i="8"/>
  <c r="X86" i="2" l="1"/>
  <c r="W86" i="2"/>
  <c r="Q86" i="2"/>
  <c r="R86" i="2"/>
  <c r="T86" i="2"/>
  <c r="U86" i="2"/>
  <c r="A88" i="2"/>
  <c r="D87" i="2"/>
  <c r="D29" i="8"/>
  <c r="F3" i="8"/>
  <c r="W87" i="2" l="1"/>
  <c r="X87" i="2"/>
  <c r="R87" i="2"/>
  <c r="Q87" i="2"/>
  <c r="A89" i="2"/>
  <c r="D88" i="2"/>
  <c r="U87" i="2"/>
  <c r="T87" i="2"/>
  <c r="E29" i="8"/>
  <c r="G3" i="8"/>
  <c r="W88" i="2" l="1"/>
  <c r="X88" i="2"/>
  <c r="Q88" i="2"/>
  <c r="R88" i="2"/>
  <c r="A90" i="2"/>
  <c r="D89" i="2"/>
  <c r="U88" i="2"/>
  <c r="T88" i="2"/>
  <c r="F29" i="8"/>
  <c r="H3" i="8"/>
  <c r="W89" i="2" l="1"/>
  <c r="X89" i="2"/>
  <c r="U89" i="2"/>
  <c r="T89" i="2"/>
  <c r="A91" i="2"/>
  <c r="D90" i="2"/>
  <c r="Q89" i="2"/>
  <c r="R89" i="2"/>
  <c r="G29" i="8"/>
  <c r="I3" i="8"/>
  <c r="W90" i="2" l="1"/>
  <c r="X90" i="2"/>
  <c r="Q90" i="2"/>
  <c r="R90" i="2"/>
  <c r="T90" i="2"/>
  <c r="U90" i="2"/>
  <c r="A92" i="2"/>
  <c r="D91" i="2"/>
  <c r="H29" i="8"/>
  <c r="J3" i="8"/>
  <c r="W91" i="2" l="1"/>
  <c r="X91" i="2"/>
  <c r="U91" i="2"/>
  <c r="T91" i="2"/>
  <c r="A93" i="2"/>
  <c r="D92" i="2"/>
  <c r="R91" i="2"/>
  <c r="Q91" i="2"/>
  <c r="I29" i="8"/>
  <c r="K3" i="8"/>
  <c r="W92" i="2" l="1"/>
  <c r="X92" i="2"/>
  <c r="A94" i="2"/>
  <c r="D93" i="2"/>
  <c r="Q92" i="2"/>
  <c r="R92" i="2"/>
  <c r="U92" i="2"/>
  <c r="T92" i="2"/>
  <c r="J29" i="8"/>
  <c r="L3" i="8"/>
  <c r="X93" i="2" l="1"/>
  <c r="W93" i="2"/>
  <c r="A95" i="2"/>
  <c r="T93" i="2"/>
  <c r="U93" i="2"/>
  <c r="D94" i="2"/>
  <c r="Q93" i="2"/>
  <c r="R93" i="2"/>
  <c r="K29" i="8"/>
  <c r="M3" i="8"/>
  <c r="X94" i="2" l="1"/>
  <c r="W94" i="2"/>
  <c r="A96" i="2"/>
  <c r="D95" i="2"/>
  <c r="T94" i="2"/>
  <c r="U94" i="2"/>
  <c r="R94" i="2"/>
  <c r="Q94" i="2"/>
  <c r="L29" i="8"/>
  <c r="N3" i="8"/>
  <c r="T95" i="2" l="1"/>
  <c r="Q95" i="2"/>
  <c r="U95" i="2"/>
  <c r="R95" i="2"/>
  <c r="A97" i="2"/>
  <c r="D96" i="2"/>
  <c r="M29" i="8"/>
  <c r="O3" i="8"/>
  <c r="Q96" i="2" l="1"/>
  <c r="R96" i="2"/>
  <c r="A98" i="2"/>
  <c r="D97" i="2"/>
  <c r="T96" i="2"/>
  <c r="U96" i="2"/>
  <c r="N29" i="8"/>
  <c r="P3" i="8"/>
  <c r="A99" i="2" l="1"/>
  <c r="A100" i="2"/>
  <c r="D99" i="2"/>
  <c r="D98" i="2"/>
  <c r="T97" i="2"/>
  <c r="U97" i="2"/>
  <c r="Q97" i="2"/>
  <c r="R97" i="2"/>
  <c r="O29" i="8"/>
  <c r="Q3" i="8"/>
  <c r="A101" i="2" l="1"/>
  <c r="D100" i="2"/>
  <c r="Q98" i="2"/>
  <c r="R98" i="2"/>
  <c r="T98" i="2"/>
  <c r="U98" i="2"/>
  <c r="P29" i="8"/>
  <c r="R3" i="8"/>
  <c r="Q99" i="2" l="1"/>
  <c r="R99" i="2"/>
  <c r="U99" i="2"/>
  <c r="T99" i="2"/>
  <c r="R100" i="2"/>
  <c r="Q100" i="2"/>
  <c r="U100" i="2"/>
  <c r="T100" i="2"/>
  <c r="A102" i="2"/>
  <c r="A103" i="2" s="1"/>
  <c r="D101" i="2"/>
  <c r="Q29" i="8"/>
  <c r="S3" i="8"/>
  <c r="A104" i="2" l="1"/>
  <c r="D103" i="2"/>
  <c r="D102" i="2"/>
  <c r="R101" i="2"/>
  <c r="Q101" i="2"/>
  <c r="U101" i="2"/>
  <c r="T101" i="2"/>
  <c r="R29" i="8"/>
  <c r="W64" i="2"/>
  <c r="W65" i="2"/>
  <c r="W66" i="2"/>
  <c r="X67" i="2"/>
  <c r="W67" i="2"/>
  <c r="X71" i="2"/>
  <c r="X68" i="2"/>
  <c r="W68" i="2"/>
  <c r="X72" i="2"/>
  <c r="X69" i="2"/>
  <c r="W69" i="2"/>
  <c r="X73" i="2"/>
  <c r="X74" i="2"/>
  <c r="X70" i="2"/>
  <c r="W70" i="2"/>
  <c r="W71" i="2"/>
  <c r="T3" i="8"/>
  <c r="T103" i="2" l="1"/>
  <c r="U103" i="2"/>
  <c r="R103" i="2"/>
  <c r="Q103" i="2"/>
  <c r="A105" i="2"/>
  <c r="D104" i="2"/>
  <c r="R102" i="2"/>
  <c r="Q102" i="2"/>
  <c r="U102" i="2"/>
  <c r="T102" i="2"/>
  <c r="S29" i="8"/>
  <c r="U3" i="8"/>
  <c r="U104" i="2" l="1"/>
  <c r="T104" i="2"/>
  <c r="R104" i="2"/>
  <c r="Q104" i="2"/>
  <c r="D105" i="2"/>
  <c r="A106" i="2"/>
  <c r="T29" i="8"/>
  <c r="V3" i="8"/>
  <c r="D106" i="2" l="1"/>
  <c r="R105" i="2"/>
  <c r="Q105" i="2"/>
  <c r="T105" i="2"/>
  <c r="U105" i="2"/>
  <c r="U29" i="8"/>
  <c r="W3" i="8"/>
  <c r="R106" i="2" l="1"/>
  <c r="Q106" i="2"/>
  <c r="U106" i="2"/>
  <c r="T106" i="2"/>
  <c r="V29" i="8"/>
  <c r="W62" i="2"/>
  <c r="W63" i="2"/>
  <c r="X66" i="2"/>
  <c r="X65" i="2"/>
  <c r="X3" i="8"/>
  <c r="F70" i="2"/>
  <c r="F66" i="2"/>
  <c r="Q68" i="2"/>
  <c r="Q66" i="2"/>
  <c r="U72" i="2"/>
  <c r="F75" i="2"/>
  <c r="E72" i="2"/>
  <c r="F72" i="2"/>
  <c r="F78" i="2"/>
  <c r="Q73" i="2"/>
  <c r="AC77" i="2"/>
  <c r="F76" i="2"/>
  <c r="AC78" i="2"/>
  <c r="E73" i="2"/>
  <c r="U69" i="2"/>
  <c r="F68" i="2"/>
  <c r="U71" i="2"/>
  <c r="T76" i="2"/>
  <c r="E78" i="2"/>
  <c r="Q76" i="2"/>
  <c r="F74" i="2"/>
  <c r="F67" i="2"/>
  <c r="AC75" i="2"/>
  <c r="AC71" i="2"/>
  <c r="Q62" i="2"/>
  <c r="AC65" i="2"/>
  <c r="T74" i="2"/>
  <c r="AC76" i="2"/>
  <c r="E74" i="2"/>
  <c r="F77" i="2"/>
  <c r="U75" i="2"/>
  <c r="U68" i="2"/>
  <c r="E69" i="2"/>
  <c r="AC66" i="2"/>
  <c r="T63" i="2"/>
  <c r="F69" i="2"/>
  <c r="AC70" i="2"/>
  <c r="U77" i="2"/>
  <c r="E77" i="2"/>
  <c r="F73" i="2"/>
  <c r="E71" i="2"/>
  <c r="R76" i="2"/>
  <c r="Q77" i="2"/>
  <c r="Q72" i="2"/>
  <c r="T72" i="2"/>
  <c r="U76" i="2"/>
  <c r="Q74" i="2"/>
  <c r="R72" i="2"/>
  <c r="T70" i="2"/>
  <c r="Q69" i="2"/>
  <c r="Q70" i="2"/>
  <c r="U73" i="2"/>
  <c r="R68" i="2"/>
  <c r="R73" i="2"/>
  <c r="Q78" i="2"/>
  <c r="R77" i="2"/>
  <c r="T78" i="2"/>
  <c r="T75" i="2"/>
  <c r="U78" i="2"/>
  <c r="T71" i="2"/>
  <c r="Q71" i="2"/>
  <c r="U74" i="2"/>
  <c r="T67" i="2"/>
  <c r="AC73" i="2"/>
  <c r="R71" i="2"/>
  <c r="F71" i="2"/>
  <c r="E75" i="2"/>
  <c r="AC72" i="2"/>
  <c r="E76" i="2"/>
  <c r="R74" i="2"/>
  <c r="T73" i="2"/>
  <c r="AC74" i="2"/>
  <c r="R78" i="2"/>
  <c r="T77" i="2"/>
  <c r="R67" i="2"/>
  <c r="R70" i="2"/>
  <c r="Q67" i="2"/>
  <c r="T65" i="2"/>
  <c r="T66" i="2"/>
  <c r="Q63" i="2"/>
  <c r="Q64" i="2"/>
  <c r="T69" i="2"/>
  <c r="Q65" i="2"/>
  <c r="U67" i="2"/>
  <c r="R66" i="2"/>
  <c r="U70" i="2"/>
  <c r="AC69" i="2"/>
  <c r="E68" i="2"/>
  <c r="U66" i="2"/>
  <c r="E70" i="2"/>
  <c r="AC67" i="2"/>
  <c r="AC68" i="2"/>
  <c r="R69" i="2"/>
  <c r="T68" i="2"/>
  <c r="U65" i="2"/>
  <c r="R65" i="2"/>
  <c r="F65" i="2"/>
  <c r="T64" i="2"/>
  <c r="AC64" i="2"/>
  <c r="T62" i="2"/>
  <c r="W29" i="8" l="1"/>
  <c r="Y3" i="8"/>
  <c r="X29" i="8" l="1"/>
  <c r="Z3" i="8"/>
  <c r="Y29" i="8" l="1"/>
  <c r="AA3" i="8"/>
  <c r="U63" i="2"/>
  <c r="U62" i="2"/>
  <c r="U61" i="2"/>
  <c r="R63" i="2"/>
  <c r="R62" i="2"/>
  <c r="R61" i="2"/>
  <c r="Z29" i="8" l="1"/>
  <c r="W6" i="2"/>
  <c r="X11" i="2"/>
  <c r="W11" i="2"/>
  <c r="X35" i="2"/>
  <c r="W35" i="2"/>
  <c r="X51" i="2"/>
  <c r="W51" i="2"/>
  <c r="W4" i="2"/>
  <c r="X12" i="2"/>
  <c r="W12" i="2"/>
  <c r="X20" i="2"/>
  <c r="W20" i="2"/>
  <c r="X28" i="2"/>
  <c r="W28" i="2"/>
  <c r="X36" i="2"/>
  <c r="W36" i="2"/>
  <c r="X44" i="2"/>
  <c r="W44" i="2"/>
  <c r="X52" i="2"/>
  <c r="W52" i="2"/>
  <c r="X60" i="2"/>
  <c r="W60" i="2"/>
  <c r="X64" i="2"/>
  <c r="W61" i="2"/>
  <c r="W5" i="2"/>
  <c r="W13" i="2"/>
  <c r="X13" i="2"/>
  <c r="X21" i="2"/>
  <c r="W21" i="2"/>
  <c r="X29" i="2"/>
  <c r="W29" i="2"/>
  <c r="W37" i="2"/>
  <c r="X37" i="2"/>
  <c r="X45" i="2"/>
  <c r="W45" i="2"/>
  <c r="X53" i="2"/>
  <c r="W53" i="2"/>
  <c r="X19" i="2"/>
  <c r="W19" i="2"/>
  <c r="X59" i="2"/>
  <c r="W59" i="2"/>
  <c r="X63" i="2"/>
  <c r="X14" i="2"/>
  <c r="W14" i="2"/>
  <c r="X7" i="2"/>
  <c r="W7" i="2"/>
  <c r="X15" i="2"/>
  <c r="W15" i="2"/>
  <c r="X23" i="2"/>
  <c r="W23" i="2"/>
  <c r="X31" i="2"/>
  <c r="W31" i="2"/>
  <c r="X39" i="2"/>
  <c r="W39" i="2"/>
  <c r="X47" i="2"/>
  <c r="W47" i="2"/>
  <c r="X55" i="2"/>
  <c r="W55" i="2"/>
  <c r="X27" i="2"/>
  <c r="W27" i="2"/>
  <c r="X43" i="2"/>
  <c r="W43" i="2"/>
  <c r="X22" i="2"/>
  <c r="W22" i="2"/>
  <c r="X30" i="2"/>
  <c r="W30" i="2"/>
  <c r="X38" i="2"/>
  <c r="W38" i="2"/>
  <c r="X46" i="2"/>
  <c r="W46" i="2"/>
  <c r="X54" i="2"/>
  <c r="W54" i="2"/>
  <c r="X8" i="2"/>
  <c r="W8" i="2"/>
  <c r="X16" i="2"/>
  <c r="W16" i="2"/>
  <c r="X24" i="2"/>
  <c r="W24" i="2"/>
  <c r="X32" i="2"/>
  <c r="W32" i="2"/>
  <c r="W40" i="2"/>
  <c r="X40" i="2"/>
  <c r="W48" i="2"/>
  <c r="X48" i="2"/>
  <c r="X56" i="2"/>
  <c r="W56" i="2"/>
  <c r="X9" i="2"/>
  <c r="W9" i="2"/>
  <c r="X17" i="2"/>
  <c r="W17" i="2"/>
  <c r="X25" i="2"/>
  <c r="W25" i="2"/>
  <c r="X33" i="2"/>
  <c r="W33" i="2"/>
  <c r="X41" i="2"/>
  <c r="W41" i="2"/>
  <c r="X49" i="2"/>
  <c r="W49" i="2"/>
  <c r="X57" i="2"/>
  <c r="W57" i="2"/>
  <c r="X61" i="2"/>
  <c r="W10" i="2"/>
  <c r="X10" i="2"/>
  <c r="W18" i="2"/>
  <c r="X18" i="2"/>
  <c r="W26" i="2"/>
  <c r="X26" i="2"/>
  <c r="W34" i="2"/>
  <c r="X34" i="2"/>
  <c r="W42" i="2"/>
  <c r="X42" i="2"/>
  <c r="W50" i="2"/>
  <c r="X50" i="2"/>
  <c r="X58" i="2"/>
  <c r="W58" i="2"/>
  <c r="X62" i="2"/>
  <c r="AB3" i="8"/>
  <c r="T61" i="2"/>
  <c r="U64" i="2"/>
  <c r="R64" i="2"/>
  <c r="Q61" i="2"/>
  <c r="AC3" i="8" l="1"/>
  <c r="AA29" i="8"/>
  <c r="AD3" i="8" l="1"/>
  <c r="AB29" i="8"/>
  <c r="R42" i="2"/>
  <c r="R44" i="2"/>
  <c r="AC63" i="2"/>
  <c r="U41" i="2"/>
  <c r="U39" i="2"/>
  <c r="Q41" i="2"/>
  <c r="Q40" i="2"/>
  <c r="T34" i="2"/>
  <c r="U37" i="2"/>
  <c r="T32" i="2"/>
  <c r="T29" i="2"/>
  <c r="T28" i="2"/>
  <c r="T24" i="2"/>
  <c r="T23" i="2"/>
  <c r="T22" i="2"/>
  <c r="T20" i="2"/>
  <c r="T19" i="2"/>
  <c r="T16" i="2"/>
  <c r="T15" i="2"/>
  <c r="T13" i="2"/>
  <c r="T10" i="2"/>
  <c r="T6" i="2"/>
  <c r="T5" i="2"/>
  <c r="Q37" i="2"/>
  <c r="Q34" i="2"/>
  <c r="Q30" i="2"/>
  <c r="Q26" i="2"/>
  <c r="Q22" i="2"/>
  <c r="Q17" i="2"/>
  <c r="Q14" i="2"/>
  <c r="Q10" i="2"/>
  <c r="Q38" i="2"/>
  <c r="Q39" i="2"/>
  <c r="Q31" i="2"/>
  <c r="Q4" i="2"/>
  <c r="Q8" i="2"/>
  <c r="Q23" i="2"/>
  <c r="Q27" i="2"/>
  <c r="Q6" i="2"/>
  <c r="Q12" i="2"/>
  <c r="Q16" i="2"/>
  <c r="Q20" i="2"/>
  <c r="Q24" i="2"/>
  <c r="Q28" i="2"/>
  <c r="Q5" i="2"/>
  <c r="Q7" i="2"/>
  <c r="Q11" i="2"/>
  <c r="Q15" i="2"/>
  <c r="Q19" i="2"/>
  <c r="Q21" i="2"/>
  <c r="Q32" i="2"/>
  <c r="Q35" i="2"/>
  <c r="T7" i="2"/>
  <c r="T9" i="2"/>
  <c r="T11" i="2"/>
  <c r="T17" i="2"/>
  <c r="T25" i="2"/>
  <c r="T27" i="2"/>
  <c r="T31" i="2"/>
  <c r="T4" i="2"/>
  <c r="T8" i="2"/>
  <c r="T12" i="2"/>
  <c r="T14" i="2"/>
  <c r="T18" i="2"/>
  <c r="T26" i="2"/>
  <c r="T30" i="2"/>
  <c r="Q36" i="2"/>
  <c r="U34" i="2"/>
  <c r="R39" i="2"/>
  <c r="U35" i="2"/>
  <c r="T35" i="2"/>
  <c r="U36" i="2"/>
  <c r="T36" i="2"/>
  <c r="T37" i="2"/>
  <c r="R40" i="2"/>
  <c r="R41" i="2"/>
  <c r="AE3" i="8" l="1"/>
  <c r="AC43" i="8"/>
  <c r="AC29" i="8"/>
  <c r="E61" i="2"/>
  <c r="F62" i="2"/>
  <c r="E65" i="2"/>
  <c r="E63" i="2"/>
  <c r="F64" i="2"/>
  <c r="E67" i="2"/>
  <c r="E62" i="2"/>
  <c r="F63" i="2"/>
  <c r="E66" i="2"/>
  <c r="E64" i="2"/>
  <c r="F61" i="2"/>
  <c r="AC62" i="2"/>
  <c r="AC61" i="2"/>
  <c r="T41" i="2"/>
  <c r="F30" i="2"/>
  <c r="Q55" i="2"/>
  <c r="F16" i="2"/>
  <c r="U42" i="2"/>
  <c r="T46" i="2"/>
  <c r="F58" i="2"/>
  <c r="F18" i="2"/>
  <c r="F46" i="2"/>
  <c r="T55" i="2"/>
  <c r="F22" i="2"/>
  <c r="Q46" i="2"/>
  <c r="Q42" i="2"/>
  <c r="F9" i="2"/>
  <c r="R55" i="2"/>
  <c r="R47" i="2"/>
  <c r="F7" i="2"/>
  <c r="E45" i="2"/>
  <c r="F35" i="2"/>
  <c r="Q54" i="2"/>
  <c r="T57" i="2"/>
  <c r="F17" i="2"/>
  <c r="R53" i="2"/>
  <c r="Q45" i="2"/>
  <c r="R57" i="2"/>
  <c r="U40" i="2"/>
  <c r="F60" i="2"/>
  <c r="Q58" i="2"/>
  <c r="Q50" i="2"/>
  <c r="AC56" i="2"/>
  <c r="U53" i="2"/>
  <c r="E12" i="2"/>
  <c r="F50" i="2"/>
  <c r="E53" i="2"/>
  <c r="E42" i="2"/>
  <c r="AC7" i="2"/>
  <c r="T33" i="2"/>
  <c r="Q29" i="2"/>
  <c r="Q9" i="2"/>
  <c r="Q18" i="2"/>
  <c r="F53" i="2"/>
  <c r="Q25" i="2"/>
  <c r="Q53" i="2"/>
  <c r="F54" i="2"/>
  <c r="E19" i="2"/>
  <c r="AC23" i="2"/>
  <c r="F11" i="2"/>
  <c r="T21" i="2"/>
  <c r="Q33" i="2"/>
  <c r="T39" i="2"/>
  <c r="E26" i="2"/>
  <c r="AC45" i="2"/>
  <c r="AC15" i="2"/>
  <c r="F14" i="2"/>
  <c r="T47" i="2"/>
  <c r="F10" i="2"/>
  <c r="F31" i="2"/>
  <c r="AC14" i="2"/>
  <c r="Q13" i="2"/>
  <c r="E49" i="2"/>
  <c r="F45" i="2"/>
  <c r="E34" i="2"/>
  <c r="E28" i="2"/>
  <c r="E18" i="2"/>
  <c r="AC59" i="2"/>
  <c r="AC19" i="2"/>
  <c r="AC9" i="2"/>
  <c r="R48" i="2"/>
  <c r="F57" i="2"/>
  <c r="E41" i="2"/>
  <c r="E31" i="2"/>
  <c r="AC54" i="2"/>
  <c r="AC39" i="2"/>
  <c r="F47" i="2"/>
  <c r="F23" i="2"/>
  <c r="AC38" i="2"/>
  <c r="T38" i="2"/>
  <c r="AC37" i="2"/>
  <c r="T50" i="2"/>
  <c r="F48" i="2"/>
  <c r="E40" i="2"/>
  <c r="E16" i="2"/>
  <c r="AC48" i="2"/>
  <c r="AC8" i="2"/>
  <c r="U59" i="2"/>
  <c r="U38" i="2"/>
  <c r="E37" i="2"/>
  <c r="F25" i="2"/>
  <c r="F37" i="2"/>
  <c r="E38" i="2"/>
  <c r="E36" i="2"/>
  <c r="F12" i="2"/>
  <c r="E48" i="2"/>
  <c r="E27" i="2"/>
  <c r="AC47" i="2"/>
  <c r="E11" i="2"/>
  <c r="F28" i="2"/>
  <c r="T53" i="2"/>
  <c r="T40" i="2"/>
  <c r="AC58" i="2"/>
  <c r="AC50" i="2"/>
  <c r="AC40" i="2"/>
  <c r="AC33" i="2"/>
  <c r="AC24" i="2"/>
  <c r="AC18" i="2"/>
  <c r="F52" i="2"/>
  <c r="AC46" i="2"/>
  <c r="AC22" i="2"/>
  <c r="Q52" i="2"/>
  <c r="U56" i="2"/>
  <c r="E21" i="2"/>
  <c r="F39" i="2"/>
  <c r="U57" i="2"/>
  <c r="AC44" i="2"/>
  <c r="F59" i="2"/>
  <c r="F43" i="2"/>
  <c r="E46" i="2"/>
  <c r="U55" i="2"/>
  <c r="F8" i="2"/>
  <c r="E32" i="2"/>
  <c r="F21" i="2"/>
  <c r="T44" i="2"/>
  <c r="U43" i="2"/>
  <c r="U44" i="2"/>
  <c r="E10" i="2"/>
  <c r="AC20" i="2"/>
  <c r="AC26" i="2"/>
  <c r="R52" i="2"/>
  <c r="T56" i="2"/>
  <c r="E52" i="2"/>
  <c r="F42" i="2"/>
  <c r="E44" i="2"/>
  <c r="F38" i="2"/>
  <c r="F34" i="2"/>
  <c r="F26" i="2"/>
  <c r="E29" i="2"/>
  <c r="E20" i="2"/>
  <c r="T42" i="2"/>
  <c r="U46" i="2"/>
  <c r="T43" i="2"/>
  <c r="U48" i="2"/>
  <c r="U52" i="2"/>
  <c r="T49" i="2"/>
  <c r="T48" i="2"/>
  <c r="E55" i="2"/>
  <c r="AC53" i="2"/>
  <c r="AC55" i="2"/>
  <c r="AC29" i="2"/>
  <c r="AC31" i="2"/>
  <c r="AC30" i="2"/>
  <c r="Q59" i="2"/>
  <c r="R59" i="2"/>
  <c r="Q60" i="2"/>
  <c r="R43" i="2"/>
  <c r="Q44" i="2"/>
  <c r="Q43" i="2"/>
  <c r="F56" i="2"/>
  <c r="AC21" i="2"/>
  <c r="T54" i="2"/>
  <c r="E50" i="2"/>
  <c r="E51" i="2"/>
  <c r="E43" i="2"/>
  <c r="F40" i="2"/>
  <c r="F44" i="2"/>
  <c r="E33" i="2"/>
  <c r="F32" i="2"/>
  <c r="F36" i="2"/>
  <c r="E35" i="2"/>
  <c r="E25" i="2"/>
  <c r="F24" i="2"/>
  <c r="E17" i="2"/>
  <c r="F20" i="2"/>
  <c r="T59" i="2"/>
  <c r="U58" i="2"/>
  <c r="T52" i="2"/>
  <c r="E54" i="2"/>
  <c r="E57" i="2"/>
  <c r="AC52" i="2"/>
  <c r="AC51" i="2"/>
  <c r="AC35" i="2"/>
  <c r="AC36" i="2"/>
  <c r="AC27" i="2"/>
  <c r="AC28" i="2"/>
  <c r="AC11" i="2"/>
  <c r="AC12" i="2"/>
  <c r="R56" i="2"/>
  <c r="R60" i="2"/>
  <c r="Q48" i="2"/>
  <c r="Q49" i="2"/>
  <c r="E58" i="2"/>
  <c r="F55" i="2"/>
  <c r="AC43" i="2"/>
  <c r="AC34" i="2"/>
  <c r="AC13" i="2"/>
  <c r="Q51" i="2"/>
  <c r="T51" i="2"/>
  <c r="F49" i="2"/>
  <c r="E47" i="2"/>
  <c r="F41" i="2"/>
  <c r="E39" i="2"/>
  <c r="F33" i="2"/>
  <c r="F29" i="2"/>
  <c r="E23" i="2"/>
  <c r="E24" i="2"/>
  <c r="F13" i="2"/>
  <c r="E15" i="2"/>
  <c r="U60" i="2"/>
  <c r="AC60" i="2"/>
  <c r="U47" i="2"/>
  <c r="R58" i="2"/>
  <c r="T58" i="2"/>
  <c r="T45" i="2"/>
  <c r="U49" i="2"/>
  <c r="E56" i="2"/>
  <c r="AC42" i="2"/>
  <c r="AC10" i="2"/>
  <c r="R46" i="2"/>
  <c r="Q47" i="2"/>
  <c r="R50" i="2"/>
  <c r="U51" i="2"/>
  <c r="U45" i="2"/>
  <c r="F51" i="2"/>
  <c r="Q56" i="2"/>
  <c r="Q57" i="2"/>
  <c r="R51" i="2"/>
  <c r="R54" i="2"/>
  <c r="E59" i="2"/>
  <c r="E60" i="2"/>
  <c r="F27" i="2"/>
  <c r="E30" i="2"/>
  <c r="E22" i="2"/>
  <c r="F19" i="2"/>
  <c r="E13" i="2"/>
  <c r="E14" i="2"/>
  <c r="F15" i="2"/>
  <c r="AC57" i="2"/>
  <c r="AC49" i="2"/>
  <c r="AC41" i="2"/>
  <c r="AC32" i="2"/>
  <c r="AC25" i="2"/>
  <c r="AC16" i="2"/>
  <c r="AC17" i="2"/>
  <c r="R45" i="2"/>
  <c r="R49" i="2"/>
  <c r="T60" i="2"/>
  <c r="AD43" i="8" l="1"/>
  <c r="AD29" i="8"/>
  <c r="U54" i="2"/>
  <c r="AE29" i="8" l="1"/>
  <c r="AE43" i="8"/>
  <c r="U50" i="2"/>
  <c r="AA7" i="2" l="1"/>
  <c r="Z7" i="2"/>
  <c r="AA8" i="2"/>
  <c r="Z8" i="2"/>
  <c r="AA9" i="2"/>
  <c r="Z9" i="2"/>
  <c r="AA10" i="2"/>
  <c r="Z10" i="2"/>
  <c r="AA11" i="2"/>
  <c r="Z11" i="2"/>
  <c r="AA12" i="2"/>
  <c r="Z12" i="2"/>
  <c r="AA13" i="2"/>
  <c r="Z13" i="2"/>
  <c r="Z14" i="2"/>
  <c r="AA14" i="2"/>
  <c r="AA15" i="2"/>
  <c r="Z15" i="2"/>
  <c r="Z16" i="2"/>
  <c r="AA16" i="2"/>
  <c r="AA17" i="2"/>
  <c r="Z17" i="2"/>
  <c r="Z18" i="2"/>
  <c r="AA18" i="2"/>
  <c r="Z19" i="2"/>
  <c r="AA19" i="2"/>
  <c r="AA20" i="2"/>
  <c r="Z20" i="2"/>
  <c r="AA21" i="2"/>
  <c r="Z21" i="2"/>
  <c r="Z22" i="2"/>
  <c r="AA22" i="2"/>
  <c r="Z23" i="2"/>
  <c r="AA23" i="2"/>
  <c r="AA24" i="2"/>
  <c r="Z24" i="2"/>
  <c r="Z25" i="2"/>
  <c r="AA25" i="2"/>
  <c r="Z26" i="2"/>
  <c r="AA26" i="2"/>
  <c r="Z27" i="2"/>
  <c r="AA27" i="2"/>
  <c r="AA28" i="2"/>
  <c r="Z28" i="2"/>
  <c r="Z29" i="2"/>
  <c r="AA29" i="2"/>
  <c r="AA30" i="2"/>
  <c r="Z30" i="2"/>
  <c r="AA31" i="2"/>
  <c r="Z31" i="2"/>
  <c r="AA32" i="2"/>
  <c r="Z32" i="2"/>
  <c r="Z33" i="2"/>
  <c r="AA33" i="2"/>
  <c r="AA34" i="2"/>
  <c r="Z34" i="2"/>
  <c r="AA35" i="2"/>
  <c r="Z35" i="2"/>
  <c r="AA36" i="2"/>
  <c r="Z36" i="2"/>
  <c r="Z37" i="2"/>
  <c r="AA37" i="2"/>
  <c r="Z38" i="2"/>
  <c r="AA38" i="2"/>
  <c r="Z39" i="2"/>
  <c r="AA39" i="2"/>
  <c r="Z40" i="2"/>
  <c r="AA40" i="2"/>
  <c r="AA41" i="2"/>
  <c r="Z41" i="2"/>
  <c r="AA42" i="2"/>
  <c r="Z42" i="2"/>
  <c r="Z43" i="2"/>
  <c r="AA43" i="2"/>
  <c r="AA44" i="2"/>
  <c r="Z44" i="2"/>
  <c r="AA45" i="2"/>
  <c r="Z45" i="2"/>
  <c r="Z46" i="2"/>
  <c r="AA46" i="2"/>
  <c r="AA47" i="2"/>
  <c r="Z47" i="2"/>
  <c r="AA48" i="2"/>
  <c r="Z48" i="2"/>
  <c r="AA49" i="2"/>
  <c r="Z49" i="2"/>
  <c r="AA50" i="2"/>
  <c r="Z50" i="2"/>
  <c r="Z51" i="2"/>
  <c r="AA51" i="2"/>
  <c r="AA52" i="2"/>
  <c r="Z52" i="2"/>
  <c r="Z53" i="2"/>
  <c r="AA53" i="2"/>
  <c r="AA54" i="2"/>
  <c r="Z54" i="2"/>
  <c r="Z55" i="2"/>
  <c r="AA55" i="2"/>
  <c r="AA56" i="2"/>
  <c r="Z56" i="2"/>
  <c r="Z57" i="2"/>
  <c r="AA57" i="2"/>
  <c r="AA58" i="2"/>
  <c r="Z58" i="2"/>
  <c r="Z59" i="2"/>
  <c r="AA59" i="2"/>
  <c r="AA60" i="2"/>
  <c r="Z60" i="2"/>
  <c r="AA61" i="2"/>
  <c r="Z61" i="2"/>
  <c r="Z62" i="2"/>
  <c r="AA62" i="2"/>
  <c r="Z63" i="2"/>
  <c r="AA63" i="2"/>
  <c r="Z64" i="2"/>
  <c r="AA64" i="2"/>
  <c r="AA65" i="2"/>
  <c r="Z65" i="2"/>
  <c r="AA66" i="2"/>
  <c r="Z66" i="2"/>
  <c r="AA67" i="2"/>
  <c r="Z67" i="2"/>
  <c r="AA68" i="2"/>
  <c r="Z68" i="2"/>
  <c r="AA69" i="2"/>
  <c r="Z69" i="2"/>
  <c r="Z70" i="2"/>
  <c r="AA70" i="2"/>
  <c r="AA71" i="2"/>
  <c r="Z71" i="2"/>
  <c r="AA72" i="2"/>
  <c r="Z72" i="2"/>
  <c r="AA73" i="2"/>
  <c r="Z73" i="2"/>
  <c r="AA74" i="2"/>
  <c r="Z74" i="2"/>
  <c r="Z75" i="2"/>
  <c r="AA75" i="2"/>
  <c r="AA76" i="2"/>
  <c r="Z76" i="2"/>
  <c r="Z77" i="2"/>
  <c r="AA77" i="2"/>
  <c r="AA78" i="2"/>
  <c r="Z78" i="2"/>
  <c r="AA79" i="2"/>
  <c r="Z79" i="2"/>
  <c r="Z80" i="2"/>
  <c r="AA80" i="2"/>
  <c r="Z81" i="2"/>
  <c r="AA81" i="2"/>
  <c r="Z82" i="2"/>
  <c r="AA82" i="2"/>
  <c r="Z83" i="2"/>
  <c r="AA83" i="2"/>
  <c r="AA84" i="2"/>
  <c r="Z84" i="2"/>
  <c r="AA85" i="2"/>
  <c r="Z85" i="2"/>
  <c r="AA86" i="2"/>
  <c r="Z86" i="2"/>
  <c r="Z87" i="2"/>
  <c r="AA87" i="2"/>
  <c r="AA88" i="2"/>
  <c r="Z88" i="2"/>
  <c r="Z89" i="2"/>
  <c r="AA89" i="2"/>
  <c r="AA90" i="2"/>
  <c r="Z90" i="2"/>
  <c r="Z91" i="2"/>
  <c r="AA91" i="2"/>
  <c r="AA92" i="2"/>
  <c r="Z92" i="2"/>
  <c r="Z93" i="2"/>
  <c r="AA93" i="2"/>
  <c r="Y95" i="2" l="1"/>
  <c r="Y96" i="2" s="1"/>
  <c r="Y97" i="2" s="1"/>
  <c r="Y98" i="2" s="1"/>
  <c r="Y99" i="2" s="1"/>
  <c r="Y100" i="2" s="1"/>
  <c r="Y101" i="2" s="1"/>
  <c r="Y102" i="2" s="1"/>
  <c r="Y103" i="2" s="1"/>
  <c r="Y104" i="2" l="1"/>
  <c r="AA103" i="2"/>
  <c r="Z103" i="2"/>
  <c r="Z94" i="2"/>
  <c r="AA94" i="2"/>
  <c r="AA104" i="2" l="1"/>
  <c r="Z104" i="2"/>
  <c r="Y105" i="2"/>
  <c r="Z95" i="2"/>
  <c r="AA95" i="2"/>
  <c r="AA96" i="2"/>
  <c r="Z96" i="2"/>
  <c r="Y106" i="2" l="1"/>
  <c r="AA105" i="2"/>
  <c r="Z105" i="2"/>
  <c r="Z97" i="2"/>
  <c r="AA97" i="2"/>
  <c r="Z106" i="2" l="1"/>
  <c r="AA106" i="2"/>
  <c r="Z98" i="2"/>
  <c r="AA98" i="2"/>
  <c r="K43" i="8"/>
  <c r="N43" i="8"/>
  <c r="J43" i="8"/>
  <c r="I43" i="8"/>
  <c r="L43" i="8"/>
  <c r="D43" i="8"/>
  <c r="H43" i="8"/>
  <c r="Q43" i="8"/>
  <c r="E43" i="8"/>
  <c r="G43" i="8"/>
  <c r="P43" i="8"/>
  <c r="F43" i="8"/>
  <c r="M43" i="8"/>
  <c r="O43" i="8"/>
  <c r="Z99" i="2" l="1"/>
  <c r="AA99" i="2"/>
  <c r="V43" i="8"/>
  <c r="S43" i="8"/>
  <c r="U43" i="8"/>
  <c r="W43" i="8"/>
  <c r="R43" i="8"/>
  <c r="T43" i="8"/>
  <c r="X43" i="8"/>
  <c r="AA100" i="2"/>
  <c r="Z100" i="2"/>
  <c r="Z101" i="2" l="1"/>
  <c r="AA101" i="2"/>
  <c r="AA102" i="2" l="1"/>
  <c r="Z102" i="2"/>
  <c r="Y43" i="8" l="1"/>
  <c r="Z43" i="8" l="1"/>
  <c r="AA43" i="8" l="1"/>
  <c r="AB43" i="8" l="1"/>
</calcChain>
</file>

<file path=xl/sharedStrings.xml><?xml version="1.0" encoding="utf-8"?>
<sst xmlns="http://schemas.openxmlformats.org/spreadsheetml/2006/main" count="326" uniqueCount="173">
  <si>
    <t>IPCA</t>
  </si>
  <si>
    <t>IGP-M</t>
  </si>
  <si>
    <t>Selic</t>
  </si>
  <si>
    <t>IPA</t>
  </si>
  <si>
    <t>2003 - I</t>
  </si>
  <si>
    <t>2003 - II</t>
  </si>
  <si>
    <t>2003 - III</t>
  </si>
  <si>
    <t>2003 - IV</t>
  </si>
  <si>
    <t>2004 - I</t>
  </si>
  <si>
    <t>2004 - II</t>
  </si>
  <si>
    <t>2004 - III</t>
  </si>
  <si>
    <t>2004 - IV</t>
  </si>
  <si>
    <t>2005 - I</t>
  </si>
  <si>
    <t>2005 - II</t>
  </si>
  <si>
    <t>2005 - III</t>
  </si>
  <si>
    <t>2005 - IV</t>
  </si>
  <si>
    <t>2006 - I</t>
  </si>
  <si>
    <t>2006 - II</t>
  </si>
  <si>
    <t>2006 - III</t>
  </si>
  <si>
    <t>2006 - IV</t>
  </si>
  <si>
    <t>2007 - I</t>
  </si>
  <si>
    <t>2007 - II</t>
  </si>
  <si>
    <t>2007 - III</t>
  </si>
  <si>
    <t>2007 - IV</t>
  </si>
  <si>
    <t>2008 - I</t>
  </si>
  <si>
    <t>2008 - II</t>
  </si>
  <si>
    <t>2008 - III</t>
  </si>
  <si>
    <t>2008 - IV</t>
  </si>
  <si>
    <t>2009 - I</t>
  </si>
  <si>
    <t>2009 - II</t>
  </si>
  <si>
    <t>2009 - III</t>
  </si>
  <si>
    <t>2009 - IV</t>
  </si>
  <si>
    <t>2010 - I</t>
  </si>
  <si>
    <t>2010 - II</t>
  </si>
  <si>
    <t>2010 - III</t>
  </si>
  <si>
    <t>2010 - IV</t>
  </si>
  <si>
    <t>2011 - I</t>
  </si>
  <si>
    <t>2011 - II</t>
  </si>
  <si>
    <t>2011 - III</t>
  </si>
  <si>
    <t>2011 - IV</t>
  </si>
  <si>
    <t>2012 - I</t>
  </si>
  <si>
    <t>2012 - II</t>
  </si>
  <si>
    <t>2012 - III</t>
  </si>
  <si>
    <t>2012 - IV</t>
  </si>
  <si>
    <t>2013 - I</t>
  </si>
  <si>
    <t>2013 - II</t>
  </si>
  <si>
    <t>2013 - III</t>
  </si>
  <si>
    <t>2013 - IV</t>
  </si>
  <si>
    <t>2014 - I</t>
  </si>
  <si>
    <t>2014 - II</t>
  </si>
  <si>
    <t>2014 - III</t>
  </si>
  <si>
    <t>2014 - IV</t>
  </si>
  <si>
    <t>2015 - I</t>
  </si>
  <si>
    <t>2015 - II</t>
  </si>
  <si>
    <t>2015 - III</t>
  </si>
  <si>
    <t>2015 - IV</t>
  </si>
  <si>
    <t>2016 - I</t>
  </si>
  <si>
    <t>2016 - II</t>
  </si>
  <si>
    <t>2016 - III</t>
  </si>
  <si>
    <t>2016 - IV</t>
  </si>
  <si>
    <t>2017 - I</t>
  </si>
  <si>
    <t>2017 - II</t>
  </si>
  <si>
    <t>2017 - III</t>
  </si>
  <si>
    <t>2017 - IV</t>
  </si>
  <si>
    <t>2018 - I</t>
  </si>
  <si>
    <t>2018 - II</t>
  </si>
  <si>
    <t>2018 - III</t>
  </si>
  <si>
    <t>2018 - IV</t>
  </si>
  <si>
    <t>2019 - I</t>
  </si>
  <si>
    <t>2019 - II</t>
  </si>
  <si>
    <t>2019 - III</t>
  </si>
  <si>
    <t>2019 - IV</t>
  </si>
  <si>
    <t>-</t>
  </si>
  <si>
    <t>2020 - I</t>
  </si>
  <si>
    <t>2020 - II</t>
  </si>
  <si>
    <t>2020 - III</t>
  </si>
  <si>
    <t>2020 - IV</t>
  </si>
  <si>
    <t>PIB NSA</t>
  </si>
  <si>
    <t>12M</t>
  </si>
  <si>
    <t>Ytd</t>
  </si>
  <si>
    <t>2021 - I</t>
  </si>
  <si>
    <t>2021 - II</t>
  </si>
  <si>
    <t>2021 - III</t>
  </si>
  <si>
    <t>2021 - IV</t>
  </si>
  <si>
    <t>2022 - I</t>
  </si>
  <si>
    <t>2022 - II</t>
  </si>
  <si>
    <t>2022 - III</t>
  </si>
  <si>
    <t>2022 - IV</t>
  </si>
  <si>
    <t>PIB SA</t>
  </si>
  <si>
    <t xml:space="preserve">World </t>
  </si>
  <si>
    <t>INPC</t>
  </si>
  <si>
    <t>BRL/USD</t>
  </si>
  <si>
    <t>BRL/EUR</t>
  </si>
  <si>
    <t>BRL/GBP</t>
  </si>
  <si>
    <t>Data de modificação:</t>
  </si>
  <si>
    <t>2025P</t>
  </si>
  <si>
    <t>Mundo –  Crescimento real do PIB</t>
  </si>
  <si>
    <t>China – Crescimento real do PIB</t>
  </si>
  <si>
    <t>Inflação</t>
  </si>
  <si>
    <t>EUA – Crescimento real do PIB</t>
  </si>
  <si>
    <t>Zona do Euro – Crescimento real do PIB</t>
  </si>
  <si>
    <t>EUA – CPI</t>
  </si>
  <si>
    <t>Zona do Euro – CPI</t>
  </si>
  <si>
    <t>Brasil</t>
  </si>
  <si>
    <t>Atividade econômica</t>
  </si>
  <si>
    <t>Taxa de juros</t>
  </si>
  <si>
    <t>Selic – final do ano</t>
  </si>
  <si>
    <t>Selic – média do ano</t>
  </si>
  <si>
    <t>Taxa real de juros (Selic/IPCA) – fim de período</t>
  </si>
  <si>
    <t>TJLP (Taxa nominal) – fim de período</t>
  </si>
  <si>
    <t>TLP (Taxa real) – fim de período</t>
  </si>
  <si>
    <t>Finanças públicas</t>
  </si>
  <si>
    <t>Resultado primário – % do PIB</t>
  </si>
  <si>
    <t>Resultado nominal – % do PIB</t>
  </si>
  <si>
    <t>Dívida pública líquida - % do PIB</t>
  </si>
  <si>
    <t>Dívida pública bruta - % do PIB</t>
  </si>
  <si>
    <t>Taxa de câmbio</t>
  </si>
  <si>
    <t>BRL / USD – dez</t>
  </si>
  <si>
    <t>BRL / USD – média do ano</t>
  </si>
  <si>
    <t>Setor externo</t>
  </si>
  <si>
    <t>Exportações – USD bi</t>
  </si>
  <si>
    <t>Importações – USD bi</t>
  </si>
  <si>
    <t>Balança comercial - USD bi</t>
  </si>
  <si>
    <t>Conta corrente - % PIB</t>
  </si>
  <si>
    <t>Investimento direto no país - % PIB</t>
  </si>
  <si>
    <t>IPA-M (preços por atacado)</t>
  </si>
  <si>
    <t>Crescimento real do PIB</t>
  </si>
  <si>
    <t>Taxa de desemprego - média do ano</t>
  </si>
  <si>
    <t>Taxa de desemprego - fim de período</t>
  </si>
  <si>
    <t>PIB nominal – Bilhões de reais</t>
  </si>
  <si>
    <t>PIB nominal – Bilhões de dólares</t>
  </si>
  <si>
    <t>Índice</t>
  </si>
  <si>
    <t>t/t</t>
  </si>
  <si>
    <t>a/a</t>
  </si>
  <si>
    <t>ponta</t>
  </si>
  <si>
    <t>média</t>
  </si>
  <si>
    <t>Trimestral</t>
  </si>
  <si>
    <t>Anual</t>
  </si>
  <si>
    <t>TLP (Taxa real)</t>
  </si>
  <si>
    <t>TJLP (Taxa nominal)</t>
  </si>
  <si>
    <t>PIB nominal (R$ - '000): Consumo das famílias</t>
  </si>
  <si>
    <t>PIB nominal (R$ - '000)</t>
  </si>
  <si>
    <t>Inflação EUA (IPC)</t>
  </si>
  <si>
    <t>2023 - I</t>
  </si>
  <si>
    <t>2023 - II</t>
  </si>
  <si>
    <t>2023 - III</t>
  </si>
  <si>
    <t>2023 - IV</t>
  </si>
  <si>
    <t>CDI - final do ano (anualizado)</t>
  </si>
  <si>
    <t>CDI - acumulado no ano</t>
  </si>
  <si>
    <t>2024 - I</t>
  </si>
  <si>
    <t>2024 - II</t>
  </si>
  <si>
    <t>2024 - III</t>
  </si>
  <si>
    <t>2024 - IV</t>
  </si>
  <si>
    <t>2025 - I</t>
  </si>
  <si>
    <t>2025 - II</t>
  </si>
  <si>
    <t>2025 - III</t>
  </si>
  <si>
    <t>2025 - IV</t>
  </si>
  <si>
    <t>2026P</t>
  </si>
  <si>
    <t>2026 - I</t>
  </si>
  <si>
    <t>2026 - II</t>
  </si>
  <si>
    <t>2026 - III</t>
  </si>
  <si>
    <t>2026 - IV</t>
  </si>
  <si>
    <t>2027P</t>
  </si>
  <si>
    <t>2027 - I</t>
  </si>
  <si>
    <t>2027 - II</t>
  </si>
  <si>
    <t>2027 - III</t>
  </si>
  <si>
    <t>2027 - IV</t>
  </si>
  <si>
    <t>2028P</t>
  </si>
  <si>
    <t>2028 - I</t>
  </si>
  <si>
    <t>2028 - II</t>
  </si>
  <si>
    <t>2028 - III</t>
  </si>
  <si>
    <t>2028 - IV</t>
  </si>
  <si>
    <t>Núcleo do CPI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</si>
</sst>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General_)"/>
    <numFmt numFmtId="168" formatCode="#,##0,"/>
    <numFmt numFmtId="169" formatCode="#,##0,,"/>
    <numFmt numFmtId="170" formatCode="_([$€-2]* #,##0.00_);_([$€-2]* \(#,##0.00\);_([$€-2]* &quot;-&quot;??_)"/>
    <numFmt numFmtId="171" formatCode="#,#00"/>
    <numFmt numFmtId="172" formatCode="_-* #,##0\ _P_t_s_-;\-* #,##0\ _P_t_s_-;_-* &quot;-&quot;\ _P_t_s_-;_-@_-"/>
    <numFmt numFmtId="173" formatCode="_-* #,##0.00\ _P_t_s_-;\-* #,##0.00\ _P_t_s_-;_-* &quot;-&quot;??\ _P_t_s_-;_-@_-"/>
    <numFmt numFmtId="174" formatCode="_-* #,##0\ &quot;Pts&quot;_-;\-* #,##0\ &quot;Pts&quot;_-;_-* &quot;-&quot;\ &quot;Pts&quot;_-;_-@_-"/>
    <numFmt numFmtId="175" formatCode="_-* #,##0.00\ &quot;Pts&quot;_-;\-* #,##0.00\ &quot;Pts&quot;_-;_-* &quot;-&quot;??\ &quot;Pts&quot;_-;_-@_-"/>
    <numFmt numFmtId="176" formatCode="#,##0.00_);\(#,##0.00\);&quot; --- &quot;"/>
    <numFmt numFmtId="177" formatCode="%#,#00"/>
    <numFmt numFmtId="178" formatCode="#.##000"/>
    <numFmt numFmtId="179" formatCode="0.00\ %"/>
    <numFmt numFmtId="180" formatCode="#\ ###\ ###\ ##0\ "/>
    <numFmt numFmtId="181" formatCode="#,"/>
    <numFmt numFmtId="182" formatCode="_ [$€-2]\ * #,##0.00_ ;_ [$€-2]\ * \-#,##0.00_ ;_ [$€-2]\ * &quot;-&quot;??_ "/>
    <numFmt numFmtId="183" formatCode="&quot;R$&quot;#,##0_);\(&quot;R$&quot;#,##0\)"/>
    <numFmt numFmtId="184" formatCode="\$#,##0\ ;\(\$#,##0\)"/>
    <numFmt numFmtId="185" formatCode="_(\(*)\ #,##0.00_);_(\(*)\ \(#,##0.00\);_(\(*)\ &quot;-&quot;??_);_(@_)"/>
    <numFmt numFmtId="186" formatCode="&quot;Cr$&quot;#,##0.00_);\(&quot;Cr$&quot;#,##0.00\)"/>
    <numFmt numFmtId="187" formatCode="[$-409]mmm\-yy;@"/>
  </numFmts>
  <fonts count="129">
    <font>
      <sz val="10"/>
      <name val="Arial"/>
    </font>
    <font>
      <sz val="12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10"/>
      <name val="Optane"/>
    </font>
    <font>
      <sz val="10"/>
      <name val="Arial"/>
      <family val="2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name val="Trebuchet MS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8"/>
      <name val="Verdan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rgb="FF006100"/>
      <name val="Verdana"/>
      <family val="2"/>
    </font>
    <font>
      <sz val="12"/>
      <color rgb="FF9C0006"/>
      <name val="Verdana"/>
      <family val="2"/>
    </font>
    <font>
      <b/>
      <sz val="12"/>
      <color theme="0"/>
      <name val="Verdana"/>
      <family val="2"/>
    </font>
    <font>
      <sz val="12"/>
      <color rgb="FFFF0000"/>
      <name val="Verdana"/>
      <family val="2"/>
    </font>
    <font>
      <b/>
      <sz val="12"/>
      <color theme="1"/>
      <name val="Verdana"/>
      <family val="2"/>
    </font>
    <font>
      <sz val="12"/>
      <color theme="0"/>
      <name val="Verdana"/>
      <family val="2"/>
    </font>
    <font>
      <sz val="12"/>
      <color indexed="8"/>
      <name val="Arial"/>
      <family val="2"/>
    </font>
    <font>
      <b/>
      <sz val="12"/>
      <color indexed="5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7"/>
      <name val="SwitzerlandLight"/>
    </font>
    <font>
      <u/>
      <sz val="10"/>
      <color indexed="36"/>
      <name val="Arial"/>
      <family val="2"/>
    </font>
    <font>
      <b/>
      <sz val="18"/>
      <color indexed="62"/>
      <name val="Cambria"/>
      <family val="2"/>
    </font>
    <font>
      <sz val="12"/>
      <color indexed="10"/>
      <name val="Verdana"/>
      <family val="2"/>
    </font>
    <font>
      <b/>
      <sz val="12"/>
      <color indexed="10"/>
      <name val="Verdana"/>
      <family val="2"/>
    </font>
    <font>
      <sz val="12"/>
      <color indexed="19"/>
      <name val="Verdana"/>
      <family val="2"/>
    </font>
    <font>
      <b/>
      <sz val="15"/>
      <color indexed="62"/>
      <name val="Verdana"/>
      <family val="2"/>
    </font>
    <font>
      <b/>
      <sz val="13"/>
      <color indexed="62"/>
      <name val="Verdana"/>
      <family val="2"/>
    </font>
    <font>
      <b/>
      <sz val="11"/>
      <color indexed="62"/>
      <name val="Verdana"/>
      <family val="2"/>
    </font>
    <font>
      <sz val="12"/>
      <color indexed="62"/>
      <name val="Verdana"/>
      <family val="2"/>
    </font>
    <font>
      <sz val="12"/>
      <color indexed="62"/>
      <name val="Arial"/>
      <family val="2"/>
    </font>
    <font>
      <b/>
      <sz val="12"/>
      <color indexed="63"/>
      <name val="Verdana"/>
      <family val="2"/>
    </font>
    <font>
      <b/>
      <sz val="12"/>
      <color indexed="63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11"/>
      <name val="Optane"/>
    </font>
    <font>
      <sz val="12"/>
      <name val="Optane"/>
    </font>
    <font>
      <sz val="11"/>
      <color rgb="FF0070C0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2"/>
      <color theme="1"/>
      <name val="Optane"/>
    </font>
    <font>
      <b/>
      <i/>
      <sz val="10"/>
      <name val="Arial"/>
      <family val="2"/>
    </font>
    <font>
      <b/>
      <i/>
      <sz val="10"/>
      <color indexed="9"/>
      <name val="Arial"/>
      <family val="2"/>
    </font>
    <font>
      <b/>
      <sz val="11"/>
      <color theme="0" tint="-4.9989318521683403E-2"/>
      <name val="Arial"/>
      <family val="2"/>
    </font>
    <font>
      <sz val="12"/>
      <color indexed="9"/>
      <name val="Verdana"/>
      <family val="2"/>
    </font>
    <font>
      <sz val="12"/>
      <color indexed="9"/>
      <name val="Arial"/>
      <family val="2"/>
    </font>
    <font>
      <sz val="12"/>
      <color indexed="20"/>
      <name val="Verdana"/>
      <family val="2"/>
    </font>
    <font>
      <sz val="12"/>
      <color indexed="2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Verdana"/>
      <family val="2"/>
    </font>
    <font>
      <b/>
      <sz val="9"/>
      <name val="Times New Roman"/>
      <family val="1"/>
    </font>
    <font>
      <b/>
      <sz val="12"/>
      <color indexed="9"/>
      <name val="Verdana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i/>
      <sz val="12"/>
      <color indexed="23"/>
      <name val="Arial"/>
      <family val="2"/>
    </font>
    <font>
      <sz val="12"/>
      <color indexed="17"/>
      <name val="Verdana"/>
      <family val="2"/>
    </font>
    <font>
      <sz val="12"/>
      <color indexed="17"/>
      <name val="Arial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2"/>
      <color indexed="54"/>
      <name val="Arial"/>
      <family val="2"/>
    </font>
    <font>
      <sz val="12"/>
      <color indexed="54"/>
      <name val="Verdana"/>
      <family val="2"/>
    </font>
    <font>
      <sz val="12"/>
      <color indexed="52"/>
      <name val="Verdana"/>
      <family val="2"/>
    </font>
    <font>
      <sz val="12"/>
      <color indexed="19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Verdana"/>
      <family val="2"/>
    </font>
    <font>
      <b/>
      <sz val="18"/>
      <color indexed="49"/>
      <name val="Cambria"/>
      <family val="2"/>
    </font>
    <font>
      <sz val="10"/>
      <name val="Helv"/>
    </font>
    <font>
      <sz val="12"/>
      <color indexed="10"/>
      <name val="Arial"/>
      <family val="2"/>
    </font>
    <font>
      <sz val="11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i/>
      <sz val="9"/>
      <name val="Arial"/>
      <family val="2"/>
    </font>
    <font>
      <b/>
      <sz val="10"/>
      <color rgb="FFFF7800"/>
      <name val="Arial"/>
      <family val="2"/>
    </font>
    <font>
      <sz val="10"/>
      <color rgb="FF606060"/>
      <name val="Optane"/>
    </font>
    <font>
      <b/>
      <sz val="12"/>
      <color rgb="FF606060"/>
      <name val="Optane"/>
    </font>
    <font>
      <sz val="9"/>
      <color rgb="FF6E6E6E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rgb="FFFF0000"/>
      <name val="Verdana"/>
      <family val="2"/>
    </font>
    <font>
      <b/>
      <sz val="1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28"/>
      </patternFill>
    </fill>
    <fill>
      <patternFill patternType="solid">
        <fgColor indexed="9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</borders>
  <cellStyleXfs count="4091">
    <xf numFmtId="0" fontId="0" fillId="0" borderId="0"/>
    <xf numFmtId="0" fontId="6" fillId="0" borderId="0" applyNumberFormat="0" applyFill="0" applyBorder="0" applyAlignment="0" applyProtection="0"/>
    <xf numFmtId="167" fontId="7" fillId="0" borderId="0">
      <alignment vertical="top"/>
    </xf>
    <xf numFmtId="0" fontId="6" fillId="0" borderId="0" applyNumberFormat="0" applyFill="0" applyBorder="0" applyProtection="0">
      <alignment horizontal="right"/>
    </xf>
    <xf numFmtId="167" fontId="8" fillId="0" borderId="0">
      <alignment horizontal="right"/>
    </xf>
    <xf numFmtId="167" fontId="8" fillId="0" borderId="0">
      <alignment horizontal="left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0">
      <protection locked="0"/>
    </xf>
    <xf numFmtId="168" fontId="11" fillId="0" borderId="0"/>
    <xf numFmtId="169" fontId="11" fillId="0" borderId="0"/>
    <xf numFmtId="170" fontId="12" fillId="0" borderId="0" applyFont="0" applyFill="0" applyBorder="0" applyAlignment="0" applyProtection="0"/>
    <xf numFmtId="171" fontId="10" fillId="0" borderId="0">
      <protection locked="0"/>
    </xf>
    <xf numFmtId="172" fontId="12" fillId="0" borderId="0" applyFont="0" applyFill="0" applyBorder="0" applyAlignment="0" applyProtection="0"/>
    <xf numFmtId="4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76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10" fillId="0" borderId="0">
      <protection locked="0"/>
    </xf>
    <xf numFmtId="178" fontId="10" fillId="0" borderId="0">
      <protection locked="0"/>
    </xf>
    <xf numFmtId="179" fontId="13" fillId="0" borderId="0" applyFont="0" applyFill="0" applyBorder="0" applyAlignment="0" applyProtection="0"/>
    <xf numFmtId="2" fontId="12" fillId="0" borderId="0" applyFont="0" applyFill="0" applyBorder="0" applyProtection="0">
      <alignment horizontal="right"/>
    </xf>
    <xf numFmtId="180" fontId="8" fillId="0" borderId="0"/>
    <xf numFmtId="38" fontId="16" fillId="0" borderId="0" applyFont="0" applyFill="0" applyBorder="0" applyAlignment="0" applyProtection="0"/>
    <xf numFmtId="167" fontId="17" fillId="0" borderId="1"/>
    <xf numFmtId="181" fontId="18" fillId="0" borderId="0">
      <protection locked="0"/>
    </xf>
    <xf numFmtId="181" fontId="18" fillId="0" borderId="0">
      <protection locked="0"/>
    </xf>
    <xf numFmtId="0" fontId="2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0" borderId="3"/>
    <xf numFmtId="0" fontId="23" fillId="6" borderId="0" applyNumberFormat="0" applyBorder="0" applyAlignment="0" applyProtection="0"/>
    <xf numFmtId="0" fontId="24" fillId="18" borderId="4" applyNumberFormat="0" applyAlignment="0" applyProtection="0"/>
    <xf numFmtId="0" fontId="25" fillId="19" borderId="5" applyNumberFormat="0" applyAlignment="0" applyProtection="0"/>
    <xf numFmtId="0" fontId="26" fillId="0" borderId="6" applyNumberFormat="0" applyFill="0" applyAlignment="0" applyProtection="0"/>
    <xf numFmtId="1" fontId="27" fillId="3" borderId="2">
      <alignment horizontal="right" vertical="center"/>
    </xf>
    <xf numFmtId="0" fontId="27" fillId="2" borderId="2">
      <alignment horizontal="center" vertical="center"/>
    </xf>
    <xf numFmtId="1" fontId="27" fillId="3" borderId="2">
      <alignment horizontal="right" vertical="center"/>
    </xf>
    <xf numFmtId="0" fontId="2" fillId="3" borderId="0"/>
    <xf numFmtId="0" fontId="28" fillId="3" borderId="2"/>
    <xf numFmtId="0" fontId="29" fillId="20" borderId="2">
      <alignment horizontal="left" vertical="center"/>
    </xf>
    <xf numFmtId="0" fontId="29" fillId="20" borderId="2">
      <alignment horizontal="left" vertical="center"/>
    </xf>
    <xf numFmtId="0" fontId="30" fillId="3" borderId="2">
      <alignment horizontal="left" vertical="center"/>
    </xf>
    <xf numFmtId="0" fontId="31" fillId="3" borderId="7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4" borderId="0" applyNumberFormat="0" applyBorder="0" applyAlignment="0" applyProtection="0"/>
    <xf numFmtId="0" fontId="32" fillId="9" borderId="4" applyNumberFormat="0" applyAlignment="0" applyProtection="0"/>
    <xf numFmtId="0" fontId="33" fillId="5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8" applyNumberFormat="0" applyFont="0" applyAlignment="0" applyProtection="0"/>
    <xf numFmtId="9" fontId="2" fillId="0" borderId="0" applyFont="0" applyFill="0" applyBorder="0" applyAlignment="0" applyProtection="0"/>
    <xf numFmtId="0" fontId="35" fillId="18" borderId="9" applyNumberFormat="0" applyAlignment="0" applyProtection="0"/>
    <xf numFmtId="164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167" fontId="17" fillId="0" borderId="1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0" fontId="42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2" fillId="26" borderId="8" applyNumberFormat="0" applyFont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44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4" fillId="26" borderId="8" applyNumberFormat="0" applyFont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48" fillId="0" borderId="0" applyNumberFormat="0" applyFill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55" fillId="0" borderId="15"/>
    <xf numFmtId="0" fontId="8" fillId="0" borderId="0">
      <alignment horizontal="left"/>
    </xf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47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3" fontId="9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17" fillId="0" borderId="1"/>
    <xf numFmtId="0" fontId="38" fillId="0" borderId="0" applyNumberFormat="0" applyFill="0" applyBorder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51" fillId="34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51" fillId="36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51" fillId="18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6" fillId="26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6" fillId="9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6" fillId="24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8" fillId="5" borderId="0" applyNumberFormat="0" applyBorder="0" applyAlignment="0" applyProtection="0"/>
    <xf numFmtId="0" fontId="55" fillId="0" borderId="15"/>
    <xf numFmtId="0" fontId="8" fillId="0" borderId="0">
      <alignment horizontal="left"/>
    </xf>
    <xf numFmtId="3" fontId="10" fillId="0" borderId="0">
      <protection locked="0"/>
    </xf>
    <xf numFmtId="3" fontId="10" fillId="0" borderId="0">
      <protection locked="0"/>
    </xf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2" fillId="36" borderId="26" applyNumberFormat="0" applyAlignment="0" applyProtection="0"/>
    <xf numFmtId="0" fontId="92" fillId="0" borderId="0">
      <alignment vertical="center"/>
    </xf>
    <xf numFmtId="0" fontId="93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8" fillId="6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0" fillId="0" borderId="28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2" fillId="0" borderId="29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4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5" fillId="9" borderId="26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53" fillId="0" borderId="6" applyNumberFormat="0" applyFill="0" applyAlignment="0" applyProtection="0"/>
    <xf numFmtId="184" fontId="2" fillId="0" borderId="0" applyFont="0" applyFill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108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3" fillId="0" borderId="0"/>
    <xf numFmtId="0" fontId="43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51" fillId="25" borderId="30" applyNumberFormat="0" applyFon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09" fillId="36" borderId="3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16" fillId="0" borderId="33"/>
    <xf numFmtId="185" fontId="2" fillId="0" borderId="0"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7" fontId="17" fillId="0" borderId="34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09" fillId="0" borderId="37" applyNumberFormat="0" applyFill="0" applyAlignment="0" applyProtection="0"/>
    <xf numFmtId="178" fontId="10" fillId="0" borderId="0">
      <protection locked="0"/>
    </xf>
    <xf numFmtId="186" fontId="2" fillId="0" borderId="0">
      <protection locked="0"/>
    </xf>
    <xf numFmtId="0" fontId="112" fillId="0" borderId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</cellStyleXfs>
  <cellXfs count="163">
    <xf numFmtId="0" fontId="0" fillId="0" borderId="0" xfId="0"/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17" fillId="0" borderId="0" xfId="0" applyFont="1" applyAlignment="1">
      <alignment vertical="top"/>
    </xf>
    <xf numFmtId="0" fontId="116" fillId="27" borderId="46" xfId="0" applyFont="1" applyFill="1" applyBorder="1" applyAlignment="1">
      <alignment vertical="center" wrapText="1"/>
    </xf>
    <xf numFmtId="17" fontId="115" fillId="27" borderId="46" xfId="0" applyNumberFormat="1" applyFont="1" applyFill="1" applyBorder="1" applyAlignment="1">
      <alignment horizontal="center" vertical="center" wrapText="1"/>
    </xf>
    <xf numFmtId="0" fontId="118" fillId="0" borderId="22" xfId="0" applyFont="1" applyBorder="1" applyAlignment="1">
      <alignment vertical="center" wrapText="1"/>
    </xf>
    <xf numFmtId="187" fontId="114" fillId="28" borderId="0" xfId="0" applyNumberFormat="1" applyFont="1" applyFill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120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87" fontId="76" fillId="0" borderId="0" xfId="0" applyNumberFormat="1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1" fontId="19" fillId="0" borderId="0" xfId="0" applyNumberFormat="1" applyFont="1" applyAlignment="1">
      <alignment vertical="center"/>
    </xf>
    <xf numFmtId="0" fontId="84" fillId="39" borderId="43" xfId="0" applyFont="1" applyFill="1" applyBorder="1" applyAlignment="1">
      <alignment horizontal="center" vertical="center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4" xfId="0" applyFont="1" applyFill="1" applyBorder="1" applyAlignment="1">
      <alignment horizontal="center" vertical="center" wrapText="1"/>
    </xf>
    <xf numFmtId="10" fontId="84" fillId="39" borderId="43" xfId="0" applyNumberFormat="1" applyFont="1" applyFill="1" applyBorder="1" applyAlignment="1">
      <alignment horizontal="center" vertical="center"/>
    </xf>
    <xf numFmtId="1" fontId="123" fillId="27" borderId="23" xfId="4064" applyNumberFormat="1" applyFont="1" applyFill="1" applyBorder="1" applyAlignment="1">
      <alignment horizontal="center" vertical="center"/>
    </xf>
    <xf numFmtId="165" fontId="123" fillId="27" borderId="0" xfId="4064" applyNumberFormat="1" applyFont="1" applyFill="1" applyBorder="1" applyAlignment="1">
      <alignment horizontal="center" vertical="center"/>
    </xf>
    <xf numFmtId="165" fontId="123" fillId="27" borderId="38" xfId="4064" applyNumberFormat="1" applyFont="1" applyFill="1" applyBorder="1" applyAlignment="1">
      <alignment horizontal="center" vertical="center"/>
    </xf>
    <xf numFmtId="10" fontId="123" fillId="27" borderId="0" xfId="24" applyNumberFormat="1" applyFont="1" applyFill="1" applyBorder="1" applyAlignment="1">
      <alignment horizontal="center" vertical="center"/>
    </xf>
    <xf numFmtId="10" fontId="123" fillId="27" borderId="24" xfId="0" applyNumberFormat="1" applyFont="1" applyFill="1" applyBorder="1" applyAlignment="1">
      <alignment horizontal="center" vertical="center"/>
    </xf>
    <xf numFmtId="2" fontId="123" fillId="27" borderId="23" xfId="0" applyNumberFormat="1" applyFont="1" applyFill="1" applyBorder="1" applyAlignment="1">
      <alignment horizontal="center" vertical="center"/>
    </xf>
    <xf numFmtId="2" fontId="123" fillId="27" borderId="24" xfId="4064" applyNumberFormat="1" applyFont="1" applyFill="1" applyBorder="1" applyAlignment="1">
      <alignment horizontal="center" vertical="center"/>
    </xf>
    <xf numFmtId="2" fontId="123" fillId="27" borderId="0" xfId="4064" applyNumberFormat="1" applyFont="1" applyFill="1" applyBorder="1" applyAlignment="1">
      <alignment horizontal="center" vertical="center"/>
    </xf>
    <xf numFmtId="1" fontId="123" fillId="27" borderId="23" xfId="0" applyNumberFormat="1" applyFont="1" applyFill="1" applyBorder="1" applyAlignment="1">
      <alignment horizontal="center" vertical="center"/>
    </xf>
    <xf numFmtId="165" fontId="123" fillId="27" borderId="0" xfId="0" applyNumberFormat="1" applyFont="1" applyFill="1" applyAlignment="1">
      <alignment horizontal="center" vertical="center"/>
    </xf>
    <xf numFmtId="165" fontId="123" fillId="27" borderId="24" xfId="24" applyNumberFormat="1" applyFont="1" applyFill="1" applyBorder="1" applyAlignment="1">
      <alignment horizontal="center" vertical="center"/>
    </xf>
    <xf numFmtId="165" fontId="123" fillId="27" borderId="0" xfId="24" applyNumberFormat="1" applyFont="1" applyFill="1" applyBorder="1" applyAlignment="1">
      <alignment horizontal="center" vertical="center"/>
    </xf>
    <xf numFmtId="166" fontId="123" fillId="27" borderId="0" xfId="4064" applyNumberFormat="1" applyFont="1" applyFill="1" applyBorder="1" applyAlignment="1">
      <alignment horizontal="center" vertical="center"/>
    </xf>
    <xf numFmtId="10" fontId="123" fillId="27" borderId="23" xfId="24" applyNumberFormat="1" applyFont="1" applyFill="1" applyBorder="1" applyAlignment="1">
      <alignment horizontal="center" vertical="center"/>
    </xf>
    <xf numFmtId="1" fontId="74" fillId="27" borderId="45" xfId="4064" applyNumberFormat="1" applyFont="1" applyFill="1" applyBorder="1" applyAlignment="1">
      <alignment horizontal="center" vertical="center"/>
    </xf>
    <xf numFmtId="165" fontId="74" fillId="27" borderId="46" xfId="4064" applyNumberFormat="1" applyFont="1" applyFill="1" applyBorder="1" applyAlignment="1">
      <alignment horizontal="center" vertical="center"/>
    </xf>
    <xf numFmtId="10" fontId="74" fillId="27" borderId="45" xfId="24" applyNumberFormat="1" applyFont="1" applyFill="1" applyBorder="1" applyAlignment="1">
      <alignment horizontal="center" vertical="center"/>
    </xf>
    <xf numFmtId="10" fontId="74" fillId="27" borderId="48" xfId="0" applyNumberFormat="1" applyFont="1" applyFill="1" applyBorder="1" applyAlignment="1">
      <alignment horizontal="center" vertical="center"/>
    </xf>
    <xf numFmtId="2" fontId="74" fillId="27" borderId="45" xfId="0" applyNumberFormat="1" applyFont="1" applyFill="1" applyBorder="1" applyAlignment="1">
      <alignment horizontal="center" vertical="center"/>
    </xf>
    <xf numFmtId="2" fontId="74" fillId="27" borderId="48" xfId="0" applyNumberFormat="1" applyFont="1" applyFill="1" applyBorder="1" applyAlignment="1">
      <alignment horizontal="center" vertical="center"/>
    </xf>
    <xf numFmtId="2" fontId="74" fillId="27" borderId="46" xfId="0" applyNumberFormat="1" applyFont="1" applyFill="1" applyBorder="1" applyAlignment="1">
      <alignment horizontal="center" vertical="center"/>
    </xf>
    <xf numFmtId="1" fontId="74" fillId="27" borderId="45" xfId="0" applyNumberFormat="1" applyFont="1" applyFill="1" applyBorder="1" applyAlignment="1">
      <alignment horizontal="center" vertical="center"/>
    </xf>
    <xf numFmtId="165" fontId="74" fillId="27" borderId="46" xfId="0" applyNumberFormat="1" applyFont="1" applyFill="1" applyBorder="1" applyAlignment="1">
      <alignment horizontal="center" vertical="center"/>
    </xf>
    <xf numFmtId="165" fontId="74" fillId="27" borderId="48" xfId="24" applyNumberFormat="1" applyFont="1" applyFill="1" applyBorder="1" applyAlignment="1">
      <alignment horizontal="center" vertical="center"/>
    </xf>
    <xf numFmtId="165" fontId="74" fillId="27" borderId="48" xfId="0" applyNumberFormat="1" applyFont="1" applyFill="1" applyBorder="1" applyAlignment="1">
      <alignment horizontal="center" vertical="center"/>
    </xf>
    <xf numFmtId="166" fontId="74" fillId="27" borderId="46" xfId="4064" applyNumberFormat="1" applyFont="1" applyFill="1" applyBorder="1" applyAlignment="1">
      <alignment horizontal="center" vertical="center"/>
    </xf>
    <xf numFmtId="165" fontId="123" fillId="27" borderId="24" xfId="0" applyNumberFormat="1" applyFont="1" applyFill="1" applyBorder="1" applyAlignment="1">
      <alignment horizontal="center" vertical="center"/>
    </xf>
    <xf numFmtId="2" fontId="123" fillId="27" borderId="24" xfId="0" applyNumberFormat="1" applyFont="1" applyFill="1" applyBorder="1" applyAlignment="1">
      <alignment horizontal="center" vertical="center"/>
    </xf>
    <xf numFmtId="2" fontId="123" fillId="27" borderId="0" xfId="0" applyNumberFormat="1" applyFont="1" applyFill="1" applyAlignment="1">
      <alignment horizontal="center" vertical="center"/>
    </xf>
    <xf numFmtId="10" fontId="123" fillId="27" borderId="24" xfId="24" applyNumberFormat="1" applyFont="1" applyFill="1" applyBorder="1" applyAlignment="1">
      <alignment horizontal="center" vertical="center"/>
    </xf>
    <xf numFmtId="165" fontId="74" fillId="0" borderId="46" xfId="0" applyNumberFormat="1" applyFont="1" applyBorder="1" applyAlignment="1">
      <alignment horizontal="center" vertical="center"/>
    </xf>
    <xf numFmtId="165" fontId="74" fillId="0" borderId="48" xfId="0" applyNumberFormat="1" applyFont="1" applyBorder="1" applyAlignment="1">
      <alignment horizontal="center" vertical="center"/>
    </xf>
    <xf numFmtId="10" fontId="74" fillId="0" borderId="45" xfId="24" applyNumberFormat="1" applyFont="1" applyFill="1" applyBorder="1" applyAlignment="1">
      <alignment horizontal="center" vertical="center"/>
    </xf>
    <xf numFmtId="10" fontId="74" fillId="0" borderId="48" xfId="0" applyNumberFormat="1" applyFont="1" applyBorder="1" applyAlignment="1">
      <alignment horizontal="center" vertical="center"/>
    </xf>
    <xf numFmtId="2" fontId="74" fillId="0" borderId="45" xfId="0" applyNumberFormat="1" applyFont="1" applyBorder="1" applyAlignment="1">
      <alignment horizontal="center" vertical="center"/>
    </xf>
    <xf numFmtId="2" fontId="74" fillId="0" borderId="48" xfId="0" applyNumberFormat="1" applyFont="1" applyBorder="1" applyAlignment="1">
      <alignment horizontal="center" vertical="center"/>
    </xf>
    <xf numFmtId="2" fontId="74" fillId="0" borderId="46" xfId="0" applyNumberFormat="1" applyFont="1" applyBorder="1" applyAlignment="1">
      <alignment horizontal="center" vertical="center"/>
    </xf>
    <xf numFmtId="1" fontId="74" fillId="0" borderId="45" xfId="0" applyNumberFormat="1" applyFont="1" applyBorder="1" applyAlignment="1">
      <alignment horizontal="center" vertical="center"/>
    </xf>
    <xf numFmtId="165" fontId="74" fillId="0" borderId="48" xfId="24" applyNumberFormat="1" applyFont="1" applyFill="1" applyBorder="1" applyAlignment="1">
      <alignment horizontal="center" vertical="center"/>
    </xf>
    <xf numFmtId="10" fontId="123" fillId="0" borderId="23" xfId="24" applyNumberFormat="1" applyFont="1" applyFill="1" applyBorder="1" applyAlignment="1">
      <alignment horizontal="center" vertical="center"/>
    </xf>
    <xf numFmtId="10" fontId="123" fillId="0" borderId="24" xfId="24" applyNumberFormat="1" applyFont="1" applyFill="1" applyBorder="1" applyAlignment="1">
      <alignment horizontal="center" vertical="center"/>
    </xf>
    <xf numFmtId="2" fontId="123" fillId="0" borderId="23" xfId="0" applyNumberFormat="1" applyFont="1" applyBorder="1" applyAlignment="1">
      <alignment horizontal="center" vertical="center"/>
    </xf>
    <xf numFmtId="2" fontId="123" fillId="0" borderId="24" xfId="0" applyNumberFormat="1" applyFont="1" applyBorder="1" applyAlignment="1">
      <alignment horizontal="center" vertical="center"/>
    </xf>
    <xf numFmtId="2" fontId="123" fillId="0" borderId="0" xfId="0" applyNumberFormat="1" applyFont="1" applyAlignment="1">
      <alignment horizontal="center" vertical="center"/>
    </xf>
    <xf numFmtId="1" fontId="123" fillId="0" borderId="23" xfId="0" applyNumberFormat="1" applyFont="1" applyBorder="1" applyAlignment="1">
      <alignment horizontal="center" vertical="center"/>
    </xf>
    <xf numFmtId="165" fontId="123" fillId="0" borderId="0" xfId="0" applyNumberFormat="1" applyFont="1" applyAlignment="1">
      <alignment horizontal="center" vertical="center"/>
    </xf>
    <xf numFmtId="165" fontId="123" fillId="0" borderId="24" xfId="24" applyNumberFormat="1" applyFont="1" applyFill="1" applyBorder="1" applyAlignment="1">
      <alignment horizontal="center" vertical="center"/>
    </xf>
    <xf numFmtId="165" fontId="123" fillId="0" borderId="24" xfId="0" applyNumberFormat="1" applyFont="1" applyBorder="1" applyAlignment="1">
      <alignment horizontal="center" vertical="center"/>
    </xf>
    <xf numFmtId="1" fontId="123" fillId="28" borderId="23" xfId="4064" applyNumberFormat="1" applyFont="1" applyFill="1" applyBorder="1" applyAlignment="1">
      <alignment horizontal="center" vertical="center"/>
    </xf>
    <xf numFmtId="165" fontId="123" fillId="28" borderId="0" xfId="4064" applyNumberFormat="1" applyFont="1" applyFill="1" applyBorder="1" applyAlignment="1">
      <alignment horizontal="center" vertical="center"/>
    </xf>
    <xf numFmtId="1" fontId="123" fillId="28" borderId="23" xfId="0" applyNumberFormat="1" applyFont="1" applyFill="1" applyBorder="1" applyAlignment="1">
      <alignment horizontal="center" vertical="center"/>
    </xf>
    <xf numFmtId="165" fontId="123" fillId="28" borderId="0" xfId="0" applyNumberFormat="1" applyFont="1" applyFill="1" applyAlignment="1">
      <alignment horizontal="center" vertical="center"/>
    </xf>
    <xf numFmtId="165" fontId="123" fillId="28" borderId="24" xfId="24" applyNumberFormat="1" applyFont="1" applyFill="1" applyBorder="1" applyAlignment="1">
      <alignment horizontal="center" vertical="center"/>
    </xf>
    <xf numFmtId="165" fontId="123" fillId="28" borderId="24" xfId="0" applyNumberFormat="1" applyFont="1" applyFill="1" applyBorder="1" applyAlignment="1">
      <alignment horizontal="center" vertical="center"/>
    </xf>
    <xf numFmtId="166" fontId="123" fillId="28" borderId="0" xfId="4064" applyNumberFormat="1" applyFont="1" applyFill="1" applyBorder="1" applyAlignment="1">
      <alignment horizontal="center" vertical="center"/>
    </xf>
    <xf numFmtId="1" fontId="74" fillId="28" borderId="45" xfId="4064" applyNumberFormat="1" applyFont="1" applyFill="1" applyBorder="1" applyAlignment="1">
      <alignment horizontal="center" vertical="center"/>
    </xf>
    <xf numFmtId="165" fontId="74" fillId="28" borderId="46" xfId="4064" applyNumberFormat="1" applyFont="1" applyFill="1" applyBorder="1" applyAlignment="1">
      <alignment horizontal="center" vertical="center"/>
    </xf>
    <xf numFmtId="10" fontId="74" fillId="28" borderId="45" xfId="24" applyNumberFormat="1" applyFont="1" applyFill="1" applyBorder="1" applyAlignment="1">
      <alignment horizontal="center" vertical="center"/>
    </xf>
    <xf numFmtId="10" fontId="74" fillId="28" borderId="48" xfId="0" applyNumberFormat="1" applyFont="1" applyFill="1" applyBorder="1" applyAlignment="1">
      <alignment horizontal="center" vertical="center"/>
    </xf>
    <xf numFmtId="2" fontId="74" fillId="28" borderId="45" xfId="0" applyNumberFormat="1" applyFont="1" applyFill="1" applyBorder="1" applyAlignment="1">
      <alignment horizontal="center" vertical="center"/>
    </xf>
    <xf numFmtId="2" fontId="74" fillId="28" borderId="48" xfId="0" applyNumberFormat="1" applyFont="1" applyFill="1" applyBorder="1" applyAlignment="1">
      <alignment horizontal="center" vertical="center"/>
    </xf>
    <xf numFmtId="2" fontId="74" fillId="28" borderId="46" xfId="0" applyNumberFormat="1" applyFont="1" applyFill="1" applyBorder="1" applyAlignment="1">
      <alignment horizontal="center" vertical="center"/>
    </xf>
    <xf numFmtId="1" fontId="74" fillId="28" borderId="45" xfId="0" applyNumberFormat="1" applyFont="1" applyFill="1" applyBorder="1" applyAlignment="1">
      <alignment horizontal="center" vertical="center"/>
    </xf>
    <xf numFmtId="165" fontId="74" fillId="28" borderId="46" xfId="0" applyNumberFormat="1" applyFont="1" applyFill="1" applyBorder="1" applyAlignment="1">
      <alignment horizontal="center" vertical="center"/>
    </xf>
    <xf numFmtId="165" fontId="74" fillId="28" borderId="48" xfId="24" applyNumberFormat="1" applyFont="1" applyFill="1" applyBorder="1" applyAlignment="1">
      <alignment horizontal="center" vertical="center"/>
    </xf>
    <xf numFmtId="165" fontId="74" fillId="28" borderId="48" xfId="0" applyNumberFormat="1" applyFont="1" applyFill="1" applyBorder="1" applyAlignment="1">
      <alignment horizontal="center" vertical="center"/>
    </xf>
    <xf numFmtId="166" fontId="74" fillId="28" borderId="46" xfId="4064" applyNumberFormat="1" applyFont="1" applyFill="1" applyBorder="1" applyAlignment="1">
      <alignment horizontal="center" vertical="center"/>
    </xf>
    <xf numFmtId="10" fontId="123" fillId="28" borderId="23" xfId="24" applyNumberFormat="1" applyFont="1" applyFill="1" applyBorder="1" applyAlignment="1">
      <alignment horizontal="center" vertical="center"/>
    </xf>
    <xf numFmtId="10" fontId="123" fillId="28" borderId="24" xfId="24" applyNumberFormat="1" applyFont="1" applyFill="1" applyBorder="1" applyAlignment="1">
      <alignment horizontal="center" vertical="center"/>
    </xf>
    <xf numFmtId="2" fontId="123" fillId="28" borderId="23" xfId="0" applyNumberFormat="1" applyFont="1" applyFill="1" applyBorder="1" applyAlignment="1">
      <alignment horizontal="center" vertical="center"/>
    </xf>
    <xf numFmtId="2" fontId="123" fillId="28" borderId="24" xfId="0" applyNumberFormat="1" applyFont="1" applyFill="1" applyBorder="1" applyAlignment="1">
      <alignment horizontal="center" vertical="center"/>
    </xf>
    <xf numFmtId="2" fontId="123" fillId="28" borderId="0" xfId="0" applyNumberFormat="1" applyFont="1" applyFill="1" applyAlignment="1">
      <alignment horizontal="center" vertical="center"/>
    </xf>
    <xf numFmtId="1" fontId="74" fillId="28" borderId="46" xfId="0" applyNumberFormat="1" applyFont="1" applyFill="1" applyBorder="1" applyAlignment="1">
      <alignment horizontal="center" vertical="center"/>
    </xf>
    <xf numFmtId="1" fontId="74" fillId="28" borderId="48" xfId="0" applyNumberFormat="1" applyFont="1" applyFill="1" applyBorder="1" applyAlignment="1">
      <alignment horizontal="center" vertical="center"/>
    </xf>
    <xf numFmtId="0" fontId="6" fillId="39" borderId="0" xfId="0" applyFont="1" applyFill="1" applyAlignment="1">
      <alignment vertical="center" wrapText="1"/>
    </xf>
    <xf numFmtId="0" fontId="83" fillId="39" borderId="0" xfId="0" applyFont="1" applyFill="1" applyAlignment="1">
      <alignment horizontal="center" vertical="center" wrapText="1"/>
    </xf>
    <xf numFmtId="0" fontId="124" fillId="0" borderId="22" xfId="0" applyFont="1" applyBorder="1" applyAlignment="1">
      <alignment vertical="center" wrapText="1"/>
    </xf>
    <xf numFmtId="165" fontId="124" fillId="0" borderId="22" xfId="0" applyNumberFormat="1" applyFont="1" applyBorder="1" applyAlignment="1">
      <alignment horizontal="center" vertical="center" wrapText="1"/>
    </xf>
    <xf numFmtId="0" fontId="122" fillId="3" borderId="0" xfId="0" applyFont="1" applyFill="1" applyAlignment="1">
      <alignment horizontal="left" vertical="center" indent="1"/>
    </xf>
    <xf numFmtId="165" fontId="122" fillId="3" borderId="0" xfId="0" applyNumberFormat="1" applyFont="1" applyFill="1" applyAlignment="1">
      <alignment horizontal="center" vertical="center" wrapText="1"/>
    </xf>
    <xf numFmtId="165" fontId="122" fillId="27" borderId="0" xfId="0" applyNumberFormat="1" applyFont="1" applyFill="1" applyAlignment="1">
      <alignment horizontal="center" vertical="center" wrapText="1"/>
    </xf>
    <xf numFmtId="165" fontId="124" fillId="28" borderId="0" xfId="164" applyNumberFormat="1" applyFont="1" applyFill="1" applyBorder="1" applyAlignment="1">
      <alignment horizontal="center" vertical="center" wrapText="1"/>
    </xf>
    <xf numFmtId="165" fontId="124" fillId="28" borderId="0" xfId="0" applyNumberFormat="1" applyFont="1" applyFill="1" applyAlignment="1">
      <alignment horizontal="center" vertical="center" wrapText="1"/>
    </xf>
    <xf numFmtId="165" fontId="124" fillId="0" borderId="46" xfId="0" applyNumberFormat="1" applyFont="1" applyBorder="1" applyAlignment="1">
      <alignment horizontal="center" vertical="center" wrapText="1"/>
    </xf>
    <xf numFmtId="17" fontId="125" fillId="27" borderId="46" xfId="0" applyNumberFormat="1" applyFont="1" applyFill="1" applyBorder="1" applyAlignment="1">
      <alignment horizontal="center" vertical="center" wrapText="1"/>
    </xf>
    <xf numFmtId="17" fontId="126" fillId="27" borderId="46" xfId="0" applyNumberFormat="1" applyFont="1" applyFill="1" applyBorder="1" applyAlignment="1">
      <alignment horizontal="center" vertical="center" wrapText="1"/>
    </xf>
    <xf numFmtId="166" fontId="122" fillId="27" borderId="0" xfId="4064" applyNumberFormat="1" applyFont="1" applyFill="1" applyBorder="1" applyAlignment="1">
      <alignment horizontal="center" vertical="center" wrapText="1"/>
    </xf>
    <xf numFmtId="166" fontId="124" fillId="28" borderId="0" xfId="4064" applyNumberFormat="1" applyFont="1" applyFill="1" applyBorder="1" applyAlignment="1">
      <alignment horizontal="center" vertical="center" wrapText="1"/>
    </xf>
    <xf numFmtId="165" fontId="122" fillId="27" borderId="0" xfId="107" applyNumberFormat="1" applyFont="1" applyFill="1" applyAlignment="1">
      <alignment horizontal="center" vertical="center" wrapText="1"/>
    </xf>
    <xf numFmtId="165" fontId="124" fillId="28" borderId="0" xfId="107" applyNumberFormat="1" applyFont="1" applyFill="1" applyAlignment="1">
      <alignment horizontal="center" vertical="center" wrapText="1"/>
    </xf>
    <xf numFmtId="10" fontId="122" fillId="27" borderId="0" xfId="0" applyNumberFormat="1" applyFont="1" applyFill="1" applyAlignment="1">
      <alignment horizontal="center" vertical="center" wrapText="1"/>
    </xf>
    <xf numFmtId="17" fontId="122" fillId="27" borderId="0" xfId="0" applyNumberFormat="1" applyFont="1" applyFill="1" applyAlignment="1">
      <alignment horizontal="center" vertical="center" wrapText="1"/>
    </xf>
    <xf numFmtId="10" fontId="124" fillId="28" borderId="0" xfId="0" applyNumberFormat="1" applyFont="1" applyFill="1" applyAlignment="1">
      <alignment horizontal="center" vertical="center" wrapText="1"/>
    </xf>
    <xf numFmtId="17" fontId="122" fillId="27" borderId="0" xfId="158" applyNumberFormat="1" applyFont="1" applyFill="1" applyAlignment="1">
      <alignment horizontal="center" vertical="center" wrapText="1"/>
    </xf>
    <xf numFmtId="10" fontId="122" fillId="27" borderId="0" xfId="158" applyNumberFormat="1" applyFont="1" applyFill="1" applyAlignment="1">
      <alignment horizontal="center" vertical="center" wrapText="1"/>
    </xf>
    <xf numFmtId="10" fontId="124" fillId="28" borderId="0" xfId="158" applyNumberFormat="1" applyFont="1" applyFill="1" applyAlignment="1">
      <alignment horizontal="center" vertical="center" wrapText="1"/>
    </xf>
    <xf numFmtId="10" fontId="122" fillId="0" borderId="0" xfId="158" applyNumberFormat="1" applyFont="1" applyAlignment="1">
      <alignment horizontal="center" vertical="center" wrapText="1"/>
    </xf>
    <xf numFmtId="165" fontId="122" fillId="3" borderId="0" xfId="28" applyNumberFormat="1" applyFont="1" applyFill="1" applyBorder="1" applyAlignment="1">
      <alignment horizontal="left" vertical="center" indent="1"/>
    </xf>
    <xf numFmtId="165" fontId="122" fillId="27" borderId="0" xfId="164" applyNumberFormat="1" applyFont="1" applyFill="1" applyBorder="1" applyAlignment="1">
      <alignment horizontal="center" vertical="center" wrapText="1"/>
    </xf>
    <xf numFmtId="165" fontId="124" fillId="28" borderId="0" xfId="24" applyNumberFormat="1" applyFont="1" applyFill="1" applyBorder="1" applyAlignment="1">
      <alignment horizontal="center" vertical="center" wrapText="1"/>
    </xf>
    <xf numFmtId="164" fontId="122" fillId="3" borderId="0" xfId="9" applyFont="1" applyFill="1" applyBorder="1" applyAlignment="1">
      <alignment horizontal="left" vertical="center" indent="1"/>
    </xf>
    <xf numFmtId="2" fontId="122" fillId="27" borderId="0" xfId="179" applyNumberFormat="1" applyFont="1" applyFill="1" applyBorder="1" applyAlignment="1">
      <alignment horizontal="center" vertical="center" wrapText="1"/>
    </xf>
    <xf numFmtId="2" fontId="124" fillId="28" borderId="0" xfId="179" applyNumberFormat="1" applyFont="1" applyFill="1" applyBorder="1" applyAlignment="1">
      <alignment horizontal="center" vertical="center" wrapText="1"/>
    </xf>
    <xf numFmtId="1" fontId="122" fillId="27" borderId="0" xfId="4064" applyNumberFormat="1" applyFont="1" applyFill="1" applyBorder="1" applyAlignment="1">
      <alignment horizontal="center" vertical="center" wrapText="1"/>
    </xf>
    <xf numFmtId="1" fontId="124" fillId="28" borderId="0" xfId="4064" applyNumberFormat="1" applyFont="1" applyFill="1" applyBorder="1" applyAlignment="1">
      <alignment horizontal="center" vertical="center" wrapText="1"/>
    </xf>
    <xf numFmtId="0" fontId="122" fillId="0" borderId="0" xfId="0" applyFont="1" applyAlignment="1">
      <alignment horizontal="left" vertical="center" indent="1"/>
    </xf>
    <xf numFmtId="1" fontId="122" fillId="27" borderId="0" xfId="101" applyNumberFormat="1" applyFont="1" applyFill="1" applyAlignment="1">
      <alignment horizontal="center" vertical="center" wrapText="1"/>
    </xf>
    <xf numFmtId="1" fontId="124" fillId="28" borderId="0" xfId="101" applyNumberFormat="1" applyFont="1" applyFill="1" applyAlignment="1">
      <alignment horizontal="center" vertical="center" wrapText="1"/>
    </xf>
    <xf numFmtId="165" fontId="122" fillId="27" borderId="0" xfId="24" applyNumberFormat="1" applyFont="1" applyFill="1" applyBorder="1" applyAlignment="1">
      <alignment horizontal="center" vertical="center" wrapText="1"/>
    </xf>
    <xf numFmtId="0" fontId="122" fillId="3" borderId="25" xfId="0" applyFont="1" applyFill="1" applyBorder="1" applyAlignment="1">
      <alignment horizontal="left" vertical="center" indent="1"/>
    </xf>
    <xf numFmtId="165" fontId="122" fillId="27" borderId="25" xfId="24" applyNumberFormat="1" applyFont="1" applyFill="1" applyBorder="1" applyAlignment="1">
      <alignment horizontal="center" vertical="center" wrapText="1"/>
    </xf>
    <xf numFmtId="165" fontId="124" fillId="28" borderId="25" xfId="24" applyNumberFormat="1" applyFont="1" applyFill="1" applyBorder="1" applyAlignment="1">
      <alignment horizontal="center" vertical="center" wrapText="1"/>
    </xf>
    <xf numFmtId="0" fontId="127" fillId="0" borderId="0" xfId="0" applyFont="1" applyAlignment="1">
      <alignment vertical="center"/>
    </xf>
    <xf numFmtId="187" fontId="114" fillId="27" borderId="0" xfId="0" applyNumberFormat="1" applyFont="1" applyFill="1" applyAlignment="1">
      <alignment horizontal="center" vertical="center"/>
    </xf>
    <xf numFmtId="187" fontId="90" fillId="27" borderId="46" xfId="0" applyNumberFormat="1" applyFont="1" applyFill="1" applyBorder="1" applyAlignment="1">
      <alignment horizontal="center" vertical="center"/>
    </xf>
    <xf numFmtId="187" fontId="90" fillId="28" borderId="46" xfId="0" applyNumberFormat="1" applyFont="1" applyFill="1" applyBorder="1" applyAlignment="1">
      <alignment horizontal="center" vertical="center"/>
    </xf>
    <xf numFmtId="187" fontId="128" fillId="39" borderId="39" xfId="0" applyNumberFormat="1" applyFont="1" applyFill="1" applyBorder="1" applyAlignment="1">
      <alignment horizontal="center" vertical="center"/>
    </xf>
    <xf numFmtId="187" fontId="128" fillId="39" borderId="41" xfId="0" applyNumberFormat="1" applyFont="1" applyFill="1" applyBorder="1" applyAlignment="1">
      <alignment horizontal="center" vertical="center"/>
    </xf>
    <xf numFmtId="0" fontId="90" fillId="28" borderId="46" xfId="0" applyFont="1" applyFill="1" applyBorder="1" applyAlignment="1">
      <alignment horizontal="center" vertical="center"/>
    </xf>
    <xf numFmtId="0" fontId="128" fillId="39" borderId="40" xfId="0" applyFont="1" applyFill="1" applyBorder="1" applyAlignment="1">
      <alignment horizontal="center" vertical="center"/>
    </xf>
    <xf numFmtId="0" fontId="128" fillId="39" borderId="42" xfId="0" applyFont="1" applyFill="1" applyBorder="1" applyAlignment="1">
      <alignment horizontal="center" vertical="center"/>
    </xf>
    <xf numFmtId="0" fontId="114" fillId="27" borderId="0" xfId="0" applyFont="1" applyFill="1" applyAlignment="1">
      <alignment horizontal="center" vertical="center"/>
    </xf>
    <xf numFmtId="0" fontId="90" fillId="27" borderId="46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14" fontId="117" fillId="0" borderId="0" xfId="0" applyNumberFormat="1" applyFont="1" applyAlignment="1">
      <alignment horizontal="center" vertical="top"/>
    </xf>
    <xf numFmtId="187" fontId="114" fillId="0" borderId="0" xfId="0" applyNumberFormat="1" applyFont="1" applyAlignment="1">
      <alignment horizontal="center" vertical="center"/>
    </xf>
    <xf numFmtId="1" fontId="123" fillId="0" borderId="23" xfId="4064" applyNumberFormat="1" applyFont="1" applyFill="1" applyBorder="1" applyAlignment="1">
      <alignment horizontal="center" vertical="center"/>
    </xf>
    <xf numFmtId="165" fontId="123" fillId="0" borderId="0" xfId="4064" applyNumberFormat="1" applyFont="1" applyFill="1" applyBorder="1" applyAlignment="1">
      <alignment horizontal="center" vertical="center"/>
    </xf>
    <xf numFmtId="166" fontId="74" fillId="0" borderId="46" xfId="4064" applyNumberFormat="1" applyFont="1" applyFill="1" applyBorder="1" applyAlignment="1">
      <alignment horizontal="center" vertical="center"/>
    </xf>
    <xf numFmtId="165" fontId="19" fillId="0" borderId="0" xfId="24" applyNumberFormat="1" applyFont="1" applyAlignment="1">
      <alignment vertical="center"/>
    </xf>
    <xf numFmtId="0" fontId="121" fillId="27" borderId="49" xfId="0" applyFont="1" applyFill="1" applyBorder="1" applyAlignment="1">
      <alignment vertical="top" wrapText="1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3" xfId="0" applyFont="1" applyFill="1" applyBorder="1" applyAlignment="1">
      <alignment horizontal="center" vertical="center"/>
    </xf>
    <xf numFmtId="10" fontId="84" fillId="39" borderId="44" xfId="0" applyNumberFormat="1" applyFont="1" applyFill="1" applyBorder="1" applyAlignment="1">
      <alignment horizontal="center" vertical="center"/>
    </xf>
    <xf numFmtId="0" fontId="84" fillId="39" borderId="47" xfId="0" applyFont="1" applyFill="1" applyBorder="1" applyAlignment="1">
      <alignment horizontal="center" vertical="center"/>
    </xf>
  </cellXfs>
  <cellStyles count="4091">
    <cellStyle name="20% - Accent1 2" xfId="213" xr:uid="{00000000-0005-0000-0000-000000000000}"/>
    <cellStyle name="20% - Accent1 2 10" xfId="2250" xr:uid="{00000000-0005-0000-0000-000001000000}"/>
    <cellStyle name="20% - Accent1 2 11" xfId="2251" xr:uid="{00000000-0005-0000-0000-000002000000}"/>
    <cellStyle name="20% - Accent1 2 12" xfId="2252" xr:uid="{00000000-0005-0000-0000-000003000000}"/>
    <cellStyle name="20% - Accent1 2 2" xfId="214" xr:uid="{00000000-0005-0000-0000-000004000000}"/>
    <cellStyle name="20% - Accent1 2 3" xfId="215" xr:uid="{00000000-0005-0000-0000-000005000000}"/>
    <cellStyle name="20% - Accent1 2 4" xfId="216" xr:uid="{00000000-0005-0000-0000-000006000000}"/>
    <cellStyle name="20% - Accent1 2 5" xfId="217" xr:uid="{00000000-0005-0000-0000-000007000000}"/>
    <cellStyle name="20% - Accent1 2 6" xfId="218" xr:uid="{00000000-0005-0000-0000-000008000000}"/>
    <cellStyle name="20% - Accent1 2 7" xfId="219" xr:uid="{00000000-0005-0000-0000-000009000000}"/>
    <cellStyle name="20% - Accent1 2 8" xfId="2253" xr:uid="{00000000-0005-0000-0000-00000A000000}"/>
    <cellStyle name="20% - Accent1 2 9" xfId="2254" xr:uid="{00000000-0005-0000-0000-00000B000000}"/>
    <cellStyle name="20% - Accent1 2_ContasExternas" xfId="2255" xr:uid="{00000000-0005-0000-0000-00000C000000}"/>
    <cellStyle name="20% - Accent1 3" xfId="220" xr:uid="{00000000-0005-0000-0000-00000D000000}"/>
    <cellStyle name="20% - Accent1 3 10" xfId="2256" xr:uid="{00000000-0005-0000-0000-00000E000000}"/>
    <cellStyle name="20% - Accent1 3 11" xfId="2257" xr:uid="{00000000-0005-0000-0000-00000F000000}"/>
    <cellStyle name="20% - Accent1 3 12" xfId="2258" xr:uid="{00000000-0005-0000-0000-000010000000}"/>
    <cellStyle name="20% - Accent1 3 2" xfId="221" xr:uid="{00000000-0005-0000-0000-000011000000}"/>
    <cellStyle name="20% - Accent1 3 3" xfId="222" xr:uid="{00000000-0005-0000-0000-000012000000}"/>
    <cellStyle name="20% - Accent1 3 4" xfId="223" xr:uid="{00000000-0005-0000-0000-000013000000}"/>
    <cellStyle name="20% - Accent1 3 5" xfId="224" xr:uid="{00000000-0005-0000-0000-000014000000}"/>
    <cellStyle name="20% - Accent1 3 6" xfId="225" xr:uid="{00000000-0005-0000-0000-000015000000}"/>
    <cellStyle name="20% - Accent1 3 7" xfId="226" xr:uid="{00000000-0005-0000-0000-000016000000}"/>
    <cellStyle name="20% - Accent1 3 8" xfId="2259" xr:uid="{00000000-0005-0000-0000-000017000000}"/>
    <cellStyle name="20% - Accent1 3 9" xfId="2260" xr:uid="{00000000-0005-0000-0000-000018000000}"/>
    <cellStyle name="20% - Accent1 3_ContasExternas" xfId="2261" xr:uid="{00000000-0005-0000-0000-000019000000}"/>
    <cellStyle name="20% - Accent1 4" xfId="227" xr:uid="{00000000-0005-0000-0000-00001A000000}"/>
    <cellStyle name="20% - Accent1 4 10" xfId="2262" xr:uid="{00000000-0005-0000-0000-00001B000000}"/>
    <cellStyle name="20% - Accent1 4 11" xfId="2263" xr:uid="{00000000-0005-0000-0000-00001C000000}"/>
    <cellStyle name="20% - Accent1 4 12" xfId="2264" xr:uid="{00000000-0005-0000-0000-00001D000000}"/>
    <cellStyle name="20% - Accent1 4 2" xfId="228" xr:uid="{00000000-0005-0000-0000-00001E000000}"/>
    <cellStyle name="20% - Accent1 4 3" xfId="229" xr:uid="{00000000-0005-0000-0000-00001F000000}"/>
    <cellStyle name="20% - Accent1 4 4" xfId="230" xr:uid="{00000000-0005-0000-0000-000020000000}"/>
    <cellStyle name="20% - Accent1 4 5" xfId="231" xr:uid="{00000000-0005-0000-0000-000021000000}"/>
    <cellStyle name="20% - Accent1 4 6" xfId="232" xr:uid="{00000000-0005-0000-0000-000022000000}"/>
    <cellStyle name="20% - Accent1 4 7" xfId="233" xr:uid="{00000000-0005-0000-0000-000023000000}"/>
    <cellStyle name="20% - Accent1 4 8" xfId="2265" xr:uid="{00000000-0005-0000-0000-000024000000}"/>
    <cellStyle name="20% - Accent1 4 9" xfId="2266" xr:uid="{00000000-0005-0000-0000-000025000000}"/>
    <cellStyle name="20% - Accent1 4_ContasExternas" xfId="2267" xr:uid="{00000000-0005-0000-0000-000026000000}"/>
    <cellStyle name="20% - Accent1 5" xfId="234" xr:uid="{00000000-0005-0000-0000-000027000000}"/>
    <cellStyle name="20% - Accent1 5 10" xfId="2268" xr:uid="{00000000-0005-0000-0000-000028000000}"/>
    <cellStyle name="20% - Accent1 5 11" xfId="2269" xr:uid="{00000000-0005-0000-0000-000029000000}"/>
    <cellStyle name="20% - Accent1 5 12" xfId="2270" xr:uid="{00000000-0005-0000-0000-00002A000000}"/>
    <cellStyle name="20% - Accent1 5 2" xfId="235" xr:uid="{00000000-0005-0000-0000-00002B000000}"/>
    <cellStyle name="20% - Accent1 5 3" xfId="236" xr:uid="{00000000-0005-0000-0000-00002C000000}"/>
    <cellStyle name="20% - Accent1 5 4" xfId="237" xr:uid="{00000000-0005-0000-0000-00002D000000}"/>
    <cellStyle name="20% - Accent1 5 5" xfId="238" xr:uid="{00000000-0005-0000-0000-00002E000000}"/>
    <cellStyle name="20% - Accent1 5 6" xfId="239" xr:uid="{00000000-0005-0000-0000-00002F000000}"/>
    <cellStyle name="20% - Accent1 5 7" xfId="240" xr:uid="{00000000-0005-0000-0000-000030000000}"/>
    <cellStyle name="20% - Accent1 5 8" xfId="2271" xr:uid="{00000000-0005-0000-0000-000031000000}"/>
    <cellStyle name="20% - Accent1 5 9" xfId="2272" xr:uid="{00000000-0005-0000-0000-000032000000}"/>
    <cellStyle name="20% - Accent1 5_ContasExternas" xfId="2273" xr:uid="{00000000-0005-0000-0000-000033000000}"/>
    <cellStyle name="20% - Accent1 6" xfId="241" xr:uid="{00000000-0005-0000-0000-000034000000}"/>
    <cellStyle name="20% - Accent1 6 10" xfId="2274" xr:uid="{00000000-0005-0000-0000-000035000000}"/>
    <cellStyle name="20% - Accent1 6 11" xfId="2275" xr:uid="{00000000-0005-0000-0000-000036000000}"/>
    <cellStyle name="20% - Accent1 6 12" xfId="2276" xr:uid="{00000000-0005-0000-0000-000037000000}"/>
    <cellStyle name="20% - Accent1 6 2" xfId="242" xr:uid="{00000000-0005-0000-0000-000038000000}"/>
    <cellStyle name="20% - Accent1 6 3" xfId="243" xr:uid="{00000000-0005-0000-0000-000039000000}"/>
    <cellStyle name="20% - Accent1 6 4" xfId="244" xr:uid="{00000000-0005-0000-0000-00003A000000}"/>
    <cellStyle name="20% - Accent1 6 5" xfId="245" xr:uid="{00000000-0005-0000-0000-00003B000000}"/>
    <cellStyle name="20% - Accent1 6 6" xfId="246" xr:uid="{00000000-0005-0000-0000-00003C000000}"/>
    <cellStyle name="20% - Accent1 6 7" xfId="247" xr:uid="{00000000-0005-0000-0000-00003D000000}"/>
    <cellStyle name="20% - Accent1 6 8" xfId="2277" xr:uid="{00000000-0005-0000-0000-00003E000000}"/>
    <cellStyle name="20% - Accent1 6 9" xfId="2278" xr:uid="{00000000-0005-0000-0000-00003F000000}"/>
    <cellStyle name="20% - Accent1 6_ContasExternas" xfId="2279" xr:uid="{00000000-0005-0000-0000-000040000000}"/>
    <cellStyle name="20% - Accent1 7" xfId="248" xr:uid="{00000000-0005-0000-0000-000041000000}"/>
    <cellStyle name="20% - Accent1 7 10" xfId="2280" xr:uid="{00000000-0005-0000-0000-000042000000}"/>
    <cellStyle name="20% - Accent1 7 11" xfId="2281" xr:uid="{00000000-0005-0000-0000-000043000000}"/>
    <cellStyle name="20% - Accent1 7 12" xfId="2282" xr:uid="{00000000-0005-0000-0000-000044000000}"/>
    <cellStyle name="20% - Accent1 7 2" xfId="249" xr:uid="{00000000-0005-0000-0000-000045000000}"/>
    <cellStyle name="20% - Accent1 7 3" xfId="250" xr:uid="{00000000-0005-0000-0000-000046000000}"/>
    <cellStyle name="20% - Accent1 7 4" xfId="251" xr:uid="{00000000-0005-0000-0000-000047000000}"/>
    <cellStyle name="20% - Accent1 7 5" xfId="252" xr:uid="{00000000-0005-0000-0000-000048000000}"/>
    <cellStyle name="20% - Accent1 7 6" xfId="253" xr:uid="{00000000-0005-0000-0000-000049000000}"/>
    <cellStyle name="20% - Accent1 7 7" xfId="254" xr:uid="{00000000-0005-0000-0000-00004A000000}"/>
    <cellStyle name="20% - Accent1 7 8" xfId="2283" xr:uid="{00000000-0005-0000-0000-00004B000000}"/>
    <cellStyle name="20% - Accent1 7 9" xfId="2284" xr:uid="{00000000-0005-0000-0000-00004C000000}"/>
    <cellStyle name="20% - Accent1 7_ContasExternas" xfId="2285" xr:uid="{00000000-0005-0000-0000-00004D000000}"/>
    <cellStyle name="20% - Accent1 8" xfId="255" xr:uid="{00000000-0005-0000-0000-00004E000000}"/>
    <cellStyle name="20% - Accent1 8 10" xfId="2286" xr:uid="{00000000-0005-0000-0000-00004F000000}"/>
    <cellStyle name="20% - Accent1 8 11" xfId="2287" xr:uid="{00000000-0005-0000-0000-000050000000}"/>
    <cellStyle name="20% - Accent1 8 12" xfId="2288" xr:uid="{00000000-0005-0000-0000-000051000000}"/>
    <cellStyle name="20% - Accent1 8 2" xfId="256" xr:uid="{00000000-0005-0000-0000-000052000000}"/>
    <cellStyle name="20% - Accent1 8 3" xfId="257" xr:uid="{00000000-0005-0000-0000-000053000000}"/>
    <cellStyle name="20% - Accent1 8 4" xfId="258" xr:uid="{00000000-0005-0000-0000-000054000000}"/>
    <cellStyle name="20% - Accent1 8 5" xfId="259" xr:uid="{00000000-0005-0000-0000-000055000000}"/>
    <cellStyle name="20% - Accent1 8 6" xfId="260" xr:uid="{00000000-0005-0000-0000-000056000000}"/>
    <cellStyle name="20% - Accent1 8 7" xfId="261" xr:uid="{00000000-0005-0000-0000-000057000000}"/>
    <cellStyle name="20% - Accent1 8 8" xfId="2289" xr:uid="{00000000-0005-0000-0000-000058000000}"/>
    <cellStyle name="20% - Accent1 8 9" xfId="2290" xr:uid="{00000000-0005-0000-0000-000059000000}"/>
    <cellStyle name="20% - Accent1 8_ContasExternas" xfId="2291" xr:uid="{00000000-0005-0000-0000-00005A000000}"/>
    <cellStyle name="20% - Accent1 9" xfId="2292" xr:uid="{00000000-0005-0000-0000-00005B000000}"/>
    <cellStyle name="20% - Accent2 2" xfId="262" xr:uid="{00000000-0005-0000-0000-00005C000000}"/>
    <cellStyle name="20% - Accent2 2 10" xfId="2293" xr:uid="{00000000-0005-0000-0000-00005D000000}"/>
    <cellStyle name="20% - Accent2 2 11" xfId="2294" xr:uid="{00000000-0005-0000-0000-00005E000000}"/>
    <cellStyle name="20% - Accent2 2 12" xfId="2295" xr:uid="{00000000-0005-0000-0000-00005F000000}"/>
    <cellStyle name="20% - Accent2 2 2" xfId="263" xr:uid="{00000000-0005-0000-0000-000060000000}"/>
    <cellStyle name="20% - Accent2 2 3" xfId="264" xr:uid="{00000000-0005-0000-0000-000061000000}"/>
    <cellStyle name="20% - Accent2 2 4" xfId="265" xr:uid="{00000000-0005-0000-0000-000062000000}"/>
    <cellStyle name="20% - Accent2 2 5" xfId="266" xr:uid="{00000000-0005-0000-0000-000063000000}"/>
    <cellStyle name="20% - Accent2 2 6" xfId="267" xr:uid="{00000000-0005-0000-0000-000064000000}"/>
    <cellStyle name="20% - Accent2 2 7" xfId="268" xr:uid="{00000000-0005-0000-0000-000065000000}"/>
    <cellStyle name="20% - Accent2 2 8" xfId="2296" xr:uid="{00000000-0005-0000-0000-000066000000}"/>
    <cellStyle name="20% - Accent2 2 9" xfId="2297" xr:uid="{00000000-0005-0000-0000-000067000000}"/>
    <cellStyle name="20% - Accent2 2_ContasExternas" xfId="2298" xr:uid="{00000000-0005-0000-0000-000068000000}"/>
    <cellStyle name="20% - Accent2 3" xfId="269" xr:uid="{00000000-0005-0000-0000-000069000000}"/>
    <cellStyle name="20% - Accent2 3 10" xfId="2299" xr:uid="{00000000-0005-0000-0000-00006A000000}"/>
    <cellStyle name="20% - Accent2 3 11" xfId="2300" xr:uid="{00000000-0005-0000-0000-00006B000000}"/>
    <cellStyle name="20% - Accent2 3 12" xfId="2301" xr:uid="{00000000-0005-0000-0000-00006C000000}"/>
    <cellStyle name="20% - Accent2 3 2" xfId="270" xr:uid="{00000000-0005-0000-0000-00006D000000}"/>
    <cellStyle name="20% - Accent2 3 3" xfId="271" xr:uid="{00000000-0005-0000-0000-00006E000000}"/>
    <cellStyle name="20% - Accent2 3 4" xfId="272" xr:uid="{00000000-0005-0000-0000-00006F000000}"/>
    <cellStyle name="20% - Accent2 3 5" xfId="273" xr:uid="{00000000-0005-0000-0000-000070000000}"/>
    <cellStyle name="20% - Accent2 3 6" xfId="274" xr:uid="{00000000-0005-0000-0000-000071000000}"/>
    <cellStyle name="20% - Accent2 3 7" xfId="275" xr:uid="{00000000-0005-0000-0000-000072000000}"/>
    <cellStyle name="20% - Accent2 3 8" xfId="2302" xr:uid="{00000000-0005-0000-0000-000073000000}"/>
    <cellStyle name="20% - Accent2 3 9" xfId="2303" xr:uid="{00000000-0005-0000-0000-000074000000}"/>
    <cellStyle name="20% - Accent2 3_ContasExternas" xfId="2304" xr:uid="{00000000-0005-0000-0000-000075000000}"/>
    <cellStyle name="20% - Accent2 4" xfId="276" xr:uid="{00000000-0005-0000-0000-000076000000}"/>
    <cellStyle name="20% - Accent2 4 10" xfId="2305" xr:uid="{00000000-0005-0000-0000-000077000000}"/>
    <cellStyle name="20% - Accent2 4 11" xfId="2306" xr:uid="{00000000-0005-0000-0000-000078000000}"/>
    <cellStyle name="20% - Accent2 4 12" xfId="2307" xr:uid="{00000000-0005-0000-0000-000079000000}"/>
    <cellStyle name="20% - Accent2 4 2" xfId="277" xr:uid="{00000000-0005-0000-0000-00007A000000}"/>
    <cellStyle name="20% - Accent2 4 3" xfId="278" xr:uid="{00000000-0005-0000-0000-00007B000000}"/>
    <cellStyle name="20% - Accent2 4 4" xfId="279" xr:uid="{00000000-0005-0000-0000-00007C000000}"/>
    <cellStyle name="20% - Accent2 4 5" xfId="280" xr:uid="{00000000-0005-0000-0000-00007D000000}"/>
    <cellStyle name="20% - Accent2 4 6" xfId="281" xr:uid="{00000000-0005-0000-0000-00007E000000}"/>
    <cellStyle name="20% - Accent2 4 7" xfId="282" xr:uid="{00000000-0005-0000-0000-00007F000000}"/>
    <cellStyle name="20% - Accent2 4 8" xfId="2308" xr:uid="{00000000-0005-0000-0000-000080000000}"/>
    <cellStyle name="20% - Accent2 4 9" xfId="2309" xr:uid="{00000000-0005-0000-0000-000081000000}"/>
    <cellStyle name="20% - Accent2 4_ContasExternas" xfId="2310" xr:uid="{00000000-0005-0000-0000-000082000000}"/>
    <cellStyle name="20% - Accent2 5" xfId="283" xr:uid="{00000000-0005-0000-0000-000083000000}"/>
    <cellStyle name="20% - Accent2 5 10" xfId="2311" xr:uid="{00000000-0005-0000-0000-000084000000}"/>
    <cellStyle name="20% - Accent2 5 11" xfId="2312" xr:uid="{00000000-0005-0000-0000-000085000000}"/>
    <cellStyle name="20% - Accent2 5 12" xfId="2313" xr:uid="{00000000-0005-0000-0000-000086000000}"/>
    <cellStyle name="20% - Accent2 5 2" xfId="284" xr:uid="{00000000-0005-0000-0000-000087000000}"/>
    <cellStyle name="20% - Accent2 5 3" xfId="285" xr:uid="{00000000-0005-0000-0000-000088000000}"/>
    <cellStyle name="20% - Accent2 5 4" xfId="286" xr:uid="{00000000-0005-0000-0000-000089000000}"/>
    <cellStyle name="20% - Accent2 5 5" xfId="287" xr:uid="{00000000-0005-0000-0000-00008A000000}"/>
    <cellStyle name="20% - Accent2 5 6" xfId="288" xr:uid="{00000000-0005-0000-0000-00008B000000}"/>
    <cellStyle name="20% - Accent2 5 7" xfId="289" xr:uid="{00000000-0005-0000-0000-00008C000000}"/>
    <cellStyle name="20% - Accent2 5 8" xfId="2314" xr:uid="{00000000-0005-0000-0000-00008D000000}"/>
    <cellStyle name="20% - Accent2 5 9" xfId="2315" xr:uid="{00000000-0005-0000-0000-00008E000000}"/>
    <cellStyle name="20% - Accent2 5_ContasExternas" xfId="2316" xr:uid="{00000000-0005-0000-0000-00008F000000}"/>
    <cellStyle name="20% - Accent2 6" xfId="290" xr:uid="{00000000-0005-0000-0000-000090000000}"/>
    <cellStyle name="20% - Accent2 6 10" xfId="2317" xr:uid="{00000000-0005-0000-0000-000091000000}"/>
    <cellStyle name="20% - Accent2 6 11" xfId="2318" xr:uid="{00000000-0005-0000-0000-000092000000}"/>
    <cellStyle name="20% - Accent2 6 12" xfId="2319" xr:uid="{00000000-0005-0000-0000-000093000000}"/>
    <cellStyle name="20% - Accent2 6 2" xfId="291" xr:uid="{00000000-0005-0000-0000-000094000000}"/>
    <cellStyle name="20% - Accent2 6 3" xfId="292" xr:uid="{00000000-0005-0000-0000-000095000000}"/>
    <cellStyle name="20% - Accent2 6 4" xfId="293" xr:uid="{00000000-0005-0000-0000-000096000000}"/>
    <cellStyle name="20% - Accent2 6 5" xfId="294" xr:uid="{00000000-0005-0000-0000-000097000000}"/>
    <cellStyle name="20% - Accent2 6 6" xfId="295" xr:uid="{00000000-0005-0000-0000-000098000000}"/>
    <cellStyle name="20% - Accent2 6 7" xfId="296" xr:uid="{00000000-0005-0000-0000-000099000000}"/>
    <cellStyle name="20% - Accent2 6 8" xfId="2320" xr:uid="{00000000-0005-0000-0000-00009A000000}"/>
    <cellStyle name="20% - Accent2 6 9" xfId="2321" xr:uid="{00000000-0005-0000-0000-00009B000000}"/>
    <cellStyle name="20% - Accent2 6_ContasExternas" xfId="2322" xr:uid="{00000000-0005-0000-0000-00009C000000}"/>
    <cellStyle name="20% - Accent2 7" xfId="297" xr:uid="{00000000-0005-0000-0000-00009D000000}"/>
    <cellStyle name="20% - Accent2 7 10" xfId="2323" xr:uid="{00000000-0005-0000-0000-00009E000000}"/>
    <cellStyle name="20% - Accent2 7 11" xfId="2324" xr:uid="{00000000-0005-0000-0000-00009F000000}"/>
    <cellStyle name="20% - Accent2 7 12" xfId="2325" xr:uid="{00000000-0005-0000-0000-0000A0000000}"/>
    <cellStyle name="20% - Accent2 7 2" xfId="298" xr:uid="{00000000-0005-0000-0000-0000A1000000}"/>
    <cellStyle name="20% - Accent2 7 3" xfId="299" xr:uid="{00000000-0005-0000-0000-0000A2000000}"/>
    <cellStyle name="20% - Accent2 7 4" xfId="300" xr:uid="{00000000-0005-0000-0000-0000A3000000}"/>
    <cellStyle name="20% - Accent2 7 5" xfId="301" xr:uid="{00000000-0005-0000-0000-0000A4000000}"/>
    <cellStyle name="20% - Accent2 7 6" xfId="302" xr:uid="{00000000-0005-0000-0000-0000A5000000}"/>
    <cellStyle name="20% - Accent2 7 7" xfId="303" xr:uid="{00000000-0005-0000-0000-0000A6000000}"/>
    <cellStyle name="20% - Accent2 7 8" xfId="2326" xr:uid="{00000000-0005-0000-0000-0000A7000000}"/>
    <cellStyle name="20% - Accent2 7 9" xfId="2327" xr:uid="{00000000-0005-0000-0000-0000A8000000}"/>
    <cellStyle name="20% - Accent2 7_ContasExternas" xfId="2328" xr:uid="{00000000-0005-0000-0000-0000A9000000}"/>
    <cellStyle name="20% - Accent2 8" xfId="304" xr:uid="{00000000-0005-0000-0000-0000AA000000}"/>
    <cellStyle name="20% - Accent2 8 10" xfId="2329" xr:uid="{00000000-0005-0000-0000-0000AB000000}"/>
    <cellStyle name="20% - Accent2 8 11" xfId="2330" xr:uid="{00000000-0005-0000-0000-0000AC000000}"/>
    <cellStyle name="20% - Accent2 8 12" xfId="2331" xr:uid="{00000000-0005-0000-0000-0000AD000000}"/>
    <cellStyle name="20% - Accent2 8 2" xfId="305" xr:uid="{00000000-0005-0000-0000-0000AE000000}"/>
    <cellStyle name="20% - Accent2 8 3" xfId="306" xr:uid="{00000000-0005-0000-0000-0000AF000000}"/>
    <cellStyle name="20% - Accent2 8 4" xfId="307" xr:uid="{00000000-0005-0000-0000-0000B0000000}"/>
    <cellStyle name="20% - Accent2 8 5" xfId="308" xr:uid="{00000000-0005-0000-0000-0000B1000000}"/>
    <cellStyle name="20% - Accent2 8 6" xfId="309" xr:uid="{00000000-0005-0000-0000-0000B2000000}"/>
    <cellStyle name="20% - Accent2 8 7" xfId="310" xr:uid="{00000000-0005-0000-0000-0000B3000000}"/>
    <cellStyle name="20% - Accent2 8 8" xfId="2332" xr:uid="{00000000-0005-0000-0000-0000B4000000}"/>
    <cellStyle name="20% - Accent2 8 9" xfId="2333" xr:uid="{00000000-0005-0000-0000-0000B5000000}"/>
    <cellStyle name="20% - Accent2 8_ContasExternas" xfId="2334" xr:uid="{00000000-0005-0000-0000-0000B6000000}"/>
    <cellStyle name="20% - Accent2 9" xfId="2335" xr:uid="{00000000-0005-0000-0000-0000B7000000}"/>
    <cellStyle name="20% - Accent3 2" xfId="311" xr:uid="{00000000-0005-0000-0000-0000B8000000}"/>
    <cellStyle name="20% - Accent3 2 10" xfId="2336" xr:uid="{00000000-0005-0000-0000-0000B9000000}"/>
    <cellStyle name="20% - Accent3 2 11" xfId="2337" xr:uid="{00000000-0005-0000-0000-0000BA000000}"/>
    <cellStyle name="20% - Accent3 2 12" xfId="2338" xr:uid="{00000000-0005-0000-0000-0000BB000000}"/>
    <cellStyle name="20% - Accent3 2 2" xfId="312" xr:uid="{00000000-0005-0000-0000-0000BC000000}"/>
    <cellStyle name="20% - Accent3 2 3" xfId="313" xr:uid="{00000000-0005-0000-0000-0000BD000000}"/>
    <cellStyle name="20% - Accent3 2 4" xfId="314" xr:uid="{00000000-0005-0000-0000-0000BE000000}"/>
    <cellStyle name="20% - Accent3 2 5" xfId="315" xr:uid="{00000000-0005-0000-0000-0000BF000000}"/>
    <cellStyle name="20% - Accent3 2 6" xfId="316" xr:uid="{00000000-0005-0000-0000-0000C0000000}"/>
    <cellStyle name="20% - Accent3 2 7" xfId="317" xr:uid="{00000000-0005-0000-0000-0000C1000000}"/>
    <cellStyle name="20% - Accent3 2 8" xfId="2339" xr:uid="{00000000-0005-0000-0000-0000C2000000}"/>
    <cellStyle name="20% - Accent3 2 9" xfId="2340" xr:uid="{00000000-0005-0000-0000-0000C3000000}"/>
    <cellStyle name="20% - Accent3 2_ContasExternas" xfId="2341" xr:uid="{00000000-0005-0000-0000-0000C4000000}"/>
    <cellStyle name="20% - Accent3 3" xfId="318" xr:uid="{00000000-0005-0000-0000-0000C5000000}"/>
    <cellStyle name="20% - Accent3 3 10" xfId="2342" xr:uid="{00000000-0005-0000-0000-0000C6000000}"/>
    <cellStyle name="20% - Accent3 3 11" xfId="2343" xr:uid="{00000000-0005-0000-0000-0000C7000000}"/>
    <cellStyle name="20% - Accent3 3 12" xfId="2344" xr:uid="{00000000-0005-0000-0000-0000C8000000}"/>
    <cellStyle name="20% - Accent3 3 2" xfId="319" xr:uid="{00000000-0005-0000-0000-0000C9000000}"/>
    <cellStyle name="20% - Accent3 3 3" xfId="320" xr:uid="{00000000-0005-0000-0000-0000CA000000}"/>
    <cellStyle name="20% - Accent3 3 4" xfId="321" xr:uid="{00000000-0005-0000-0000-0000CB000000}"/>
    <cellStyle name="20% - Accent3 3 5" xfId="322" xr:uid="{00000000-0005-0000-0000-0000CC000000}"/>
    <cellStyle name="20% - Accent3 3 6" xfId="323" xr:uid="{00000000-0005-0000-0000-0000CD000000}"/>
    <cellStyle name="20% - Accent3 3 7" xfId="324" xr:uid="{00000000-0005-0000-0000-0000CE000000}"/>
    <cellStyle name="20% - Accent3 3 8" xfId="2345" xr:uid="{00000000-0005-0000-0000-0000CF000000}"/>
    <cellStyle name="20% - Accent3 3 9" xfId="2346" xr:uid="{00000000-0005-0000-0000-0000D0000000}"/>
    <cellStyle name="20% - Accent3 3_ContasExternas" xfId="2347" xr:uid="{00000000-0005-0000-0000-0000D1000000}"/>
    <cellStyle name="20% - Accent3 4" xfId="325" xr:uid="{00000000-0005-0000-0000-0000D2000000}"/>
    <cellStyle name="20% - Accent3 4 10" xfId="2348" xr:uid="{00000000-0005-0000-0000-0000D3000000}"/>
    <cellStyle name="20% - Accent3 4 11" xfId="2349" xr:uid="{00000000-0005-0000-0000-0000D4000000}"/>
    <cellStyle name="20% - Accent3 4 12" xfId="2350" xr:uid="{00000000-0005-0000-0000-0000D5000000}"/>
    <cellStyle name="20% - Accent3 4 2" xfId="326" xr:uid="{00000000-0005-0000-0000-0000D6000000}"/>
    <cellStyle name="20% - Accent3 4 3" xfId="327" xr:uid="{00000000-0005-0000-0000-0000D7000000}"/>
    <cellStyle name="20% - Accent3 4 4" xfId="328" xr:uid="{00000000-0005-0000-0000-0000D8000000}"/>
    <cellStyle name="20% - Accent3 4 5" xfId="329" xr:uid="{00000000-0005-0000-0000-0000D9000000}"/>
    <cellStyle name="20% - Accent3 4 6" xfId="330" xr:uid="{00000000-0005-0000-0000-0000DA000000}"/>
    <cellStyle name="20% - Accent3 4 7" xfId="331" xr:uid="{00000000-0005-0000-0000-0000DB000000}"/>
    <cellStyle name="20% - Accent3 4 8" xfId="2351" xr:uid="{00000000-0005-0000-0000-0000DC000000}"/>
    <cellStyle name="20% - Accent3 4 9" xfId="2352" xr:uid="{00000000-0005-0000-0000-0000DD000000}"/>
    <cellStyle name="20% - Accent3 4_ContasExternas" xfId="2353" xr:uid="{00000000-0005-0000-0000-0000DE000000}"/>
    <cellStyle name="20% - Accent3 5" xfId="332" xr:uid="{00000000-0005-0000-0000-0000DF000000}"/>
    <cellStyle name="20% - Accent3 5 10" xfId="2354" xr:uid="{00000000-0005-0000-0000-0000E0000000}"/>
    <cellStyle name="20% - Accent3 5 11" xfId="2355" xr:uid="{00000000-0005-0000-0000-0000E1000000}"/>
    <cellStyle name="20% - Accent3 5 12" xfId="2356" xr:uid="{00000000-0005-0000-0000-0000E2000000}"/>
    <cellStyle name="20% - Accent3 5 2" xfId="333" xr:uid="{00000000-0005-0000-0000-0000E3000000}"/>
    <cellStyle name="20% - Accent3 5 3" xfId="334" xr:uid="{00000000-0005-0000-0000-0000E4000000}"/>
    <cellStyle name="20% - Accent3 5 4" xfId="335" xr:uid="{00000000-0005-0000-0000-0000E5000000}"/>
    <cellStyle name="20% - Accent3 5 5" xfId="336" xr:uid="{00000000-0005-0000-0000-0000E6000000}"/>
    <cellStyle name="20% - Accent3 5 6" xfId="337" xr:uid="{00000000-0005-0000-0000-0000E7000000}"/>
    <cellStyle name="20% - Accent3 5 7" xfId="338" xr:uid="{00000000-0005-0000-0000-0000E8000000}"/>
    <cellStyle name="20% - Accent3 5 8" xfId="2357" xr:uid="{00000000-0005-0000-0000-0000E9000000}"/>
    <cellStyle name="20% - Accent3 5 9" xfId="2358" xr:uid="{00000000-0005-0000-0000-0000EA000000}"/>
    <cellStyle name="20% - Accent3 5_ContasExternas" xfId="2359" xr:uid="{00000000-0005-0000-0000-0000EB000000}"/>
    <cellStyle name="20% - Accent3 6" xfId="339" xr:uid="{00000000-0005-0000-0000-0000EC000000}"/>
    <cellStyle name="20% - Accent3 6 10" xfId="2360" xr:uid="{00000000-0005-0000-0000-0000ED000000}"/>
    <cellStyle name="20% - Accent3 6 11" xfId="2361" xr:uid="{00000000-0005-0000-0000-0000EE000000}"/>
    <cellStyle name="20% - Accent3 6 12" xfId="2362" xr:uid="{00000000-0005-0000-0000-0000EF000000}"/>
    <cellStyle name="20% - Accent3 6 2" xfId="340" xr:uid="{00000000-0005-0000-0000-0000F0000000}"/>
    <cellStyle name="20% - Accent3 6 3" xfId="341" xr:uid="{00000000-0005-0000-0000-0000F1000000}"/>
    <cellStyle name="20% - Accent3 6 4" xfId="342" xr:uid="{00000000-0005-0000-0000-0000F2000000}"/>
    <cellStyle name="20% - Accent3 6 5" xfId="343" xr:uid="{00000000-0005-0000-0000-0000F3000000}"/>
    <cellStyle name="20% - Accent3 6 6" xfId="344" xr:uid="{00000000-0005-0000-0000-0000F4000000}"/>
    <cellStyle name="20% - Accent3 6 7" xfId="345" xr:uid="{00000000-0005-0000-0000-0000F5000000}"/>
    <cellStyle name="20% - Accent3 6 8" xfId="2363" xr:uid="{00000000-0005-0000-0000-0000F6000000}"/>
    <cellStyle name="20% - Accent3 6 9" xfId="2364" xr:uid="{00000000-0005-0000-0000-0000F7000000}"/>
    <cellStyle name="20% - Accent3 6_ContasExternas" xfId="2365" xr:uid="{00000000-0005-0000-0000-0000F8000000}"/>
    <cellStyle name="20% - Accent3 7" xfId="346" xr:uid="{00000000-0005-0000-0000-0000F9000000}"/>
    <cellStyle name="20% - Accent3 7 10" xfId="2366" xr:uid="{00000000-0005-0000-0000-0000FA000000}"/>
    <cellStyle name="20% - Accent3 7 11" xfId="2367" xr:uid="{00000000-0005-0000-0000-0000FB000000}"/>
    <cellStyle name="20% - Accent3 7 12" xfId="2368" xr:uid="{00000000-0005-0000-0000-0000FC000000}"/>
    <cellStyle name="20% - Accent3 7 2" xfId="347" xr:uid="{00000000-0005-0000-0000-0000FD000000}"/>
    <cellStyle name="20% - Accent3 7 3" xfId="348" xr:uid="{00000000-0005-0000-0000-0000FE000000}"/>
    <cellStyle name="20% - Accent3 7 4" xfId="349" xr:uid="{00000000-0005-0000-0000-0000FF000000}"/>
    <cellStyle name="20% - Accent3 7 5" xfId="350" xr:uid="{00000000-0005-0000-0000-000000010000}"/>
    <cellStyle name="20% - Accent3 7 6" xfId="351" xr:uid="{00000000-0005-0000-0000-000001010000}"/>
    <cellStyle name="20% - Accent3 7 7" xfId="352" xr:uid="{00000000-0005-0000-0000-000002010000}"/>
    <cellStyle name="20% - Accent3 7 8" xfId="2369" xr:uid="{00000000-0005-0000-0000-000003010000}"/>
    <cellStyle name="20% - Accent3 7 9" xfId="2370" xr:uid="{00000000-0005-0000-0000-000004010000}"/>
    <cellStyle name="20% - Accent3 7_ContasExternas" xfId="2371" xr:uid="{00000000-0005-0000-0000-000005010000}"/>
    <cellStyle name="20% - Accent3 8" xfId="353" xr:uid="{00000000-0005-0000-0000-000006010000}"/>
    <cellStyle name="20% - Accent3 8 10" xfId="2372" xr:uid="{00000000-0005-0000-0000-000007010000}"/>
    <cellStyle name="20% - Accent3 8 11" xfId="2373" xr:uid="{00000000-0005-0000-0000-000008010000}"/>
    <cellStyle name="20% - Accent3 8 12" xfId="2374" xr:uid="{00000000-0005-0000-0000-000009010000}"/>
    <cellStyle name="20% - Accent3 8 2" xfId="354" xr:uid="{00000000-0005-0000-0000-00000A010000}"/>
    <cellStyle name="20% - Accent3 8 3" xfId="355" xr:uid="{00000000-0005-0000-0000-00000B010000}"/>
    <cellStyle name="20% - Accent3 8 4" xfId="356" xr:uid="{00000000-0005-0000-0000-00000C010000}"/>
    <cellStyle name="20% - Accent3 8 5" xfId="357" xr:uid="{00000000-0005-0000-0000-00000D010000}"/>
    <cellStyle name="20% - Accent3 8 6" xfId="358" xr:uid="{00000000-0005-0000-0000-00000E010000}"/>
    <cellStyle name="20% - Accent3 8 7" xfId="359" xr:uid="{00000000-0005-0000-0000-00000F010000}"/>
    <cellStyle name="20% - Accent3 8 8" xfId="2375" xr:uid="{00000000-0005-0000-0000-000010010000}"/>
    <cellStyle name="20% - Accent3 8 9" xfId="2376" xr:uid="{00000000-0005-0000-0000-000011010000}"/>
    <cellStyle name="20% - Accent3 8_ContasExternas" xfId="2377" xr:uid="{00000000-0005-0000-0000-000012010000}"/>
    <cellStyle name="20% - Accent3 9" xfId="2378" xr:uid="{00000000-0005-0000-0000-000013010000}"/>
    <cellStyle name="20% - Accent4 2" xfId="360" xr:uid="{00000000-0005-0000-0000-000014010000}"/>
    <cellStyle name="20% - Accent4 2 10" xfId="2379" xr:uid="{00000000-0005-0000-0000-000015010000}"/>
    <cellStyle name="20% - Accent4 2 11" xfId="2380" xr:uid="{00000000-0005-0000-0000-000016010000}"/>
    <cellStyle name="20% - Accent4 2 12" xfId="2381" xr:uid="{00000000-0005-0000-0000-000017010000}"/>
    <cellStyle name="20% - Accent4 2 2" xfId="361" xr:uid="{00000000-0005-0000-0000-000018010000}"/>
    <cellStyle name="20% - Accent4 2 3" xfId="362" xr:uid="{00000000-0005-0000-0000-000019010000}"/>
    <cellStyle name="20% - Accent4 2 4" xfId="363" xr:uid="{00000000-0005-0000-0000-00001A010000}"/>
    <cellStyle name="20% - Accent4 2 5" xfId="364" xr:uid="{00000000-0005-0000-0000-00001B010000}"/>
    <cellStyle name="20% - Accent4 2 6" xfId="365" xr:uid="{00000000-0005-0000-0000-00001C010000}"/>
    <cellStyle name="20% - Accent4 2 7" xfId="366" xr:uid="{00000000-0005-0000-0000-00001D010000}"/>
    <cellStyle name="20% - Accent4 2 8" xfId="2382" xr:uid="{00000000-0005-0000-0000-00001E010000}"/>
    <cellStyle name="20% - Accent4 2 9" xfId="2383" xr:uid="{00000000-0005-0000-0000-00001F010000}"/>
    <cellStyle name="20% - Accent4 2_ContasExternas" xfId="2384" xr:uid="{00000000-0005-0000-0000-000020010000}"/>
    <cellStyle name="20% - Accent4 3" xfId="367" xr:uid="{00000000-0005-0000-0000-000021010000}"/>
    <cellStyle name="20% - Accent4 3 10" xfId="2385" xr:uid="{00000000-0005-0000-0000-000022010000}"/>
    <cellStyle name="20% - Accent4 3 11" xfId="2386" xr:uid="{00000000-0005-0000-0000-000023010000}"/>
    <cellStyle name="20% - Accent4 3 12" xfId="2387" xr:uid="{00000000-0005-0000-0000-000024010000}"/>
    <cellStyle name="20% - Accent4 3 2" xfId="368" xr:uid="{00000000-0005-0000-0000-000025010000}"/>
    <cellStyle name="20% - Accent4 3 3" xfId="369" xr:uid="{00000000-0005-0000-0000-000026010000}"/>
    <cellStyle name="20% - Accent4 3 4" xfId="370" xr:uid="{00000000-0005-0000-0000-000027010000}"/>
    <cellStyle name="20% - Accent4 3 5" xfId="371" xr:uid="{00000000-0005-0000-0000-000028010000}"/>
    <cellStyle name="20% - Accent4 3 6" xfId="372" xr:uid="{00000000-0005-0000-0000-000029010000}"/>
    <cellStyle name="20% - Accent4 3 7" xfId="373" xr:uid="{00000000-0005-0000-0000-00002A010000}"/>
    <cellStyle name="20% - Accent4 3 8" xfId="2388" xr:uid="{00000000-0005-0000-0000-00002B010000}"/>
    <cellStyle name="20% - Accent4 3 9" xfId="2389" xr:uid="{00000000-0005-0000-0000-00002C010000}"/>
    <cellStyle name="20% - Accent4 3_ContasExternas" xfId="2390" xr:uid="{00000000-0005-0000-0000-00002D010000}"/>
    <cellStyle name="20% - Accent4 4" xfId="374" xr:uid="{00000000-0005-0000-0000-00002E010000}"/>
    <cellStyle name="20% - Accent4 4 10" xfId="2391" xr:uid="{00000000-0005-0000-0000-00002F010000}"/>
    <cellStyle name="20% - Accent4 4 11" xfId="2392" xr:uid="{00000000-0005-0000-0000-000030010000}"/>
    <cellStyle name="20% - Accent4 4 12" xfId="2393" xr:uid="{00000000-0005-0000-0000-000031010000}"/>
    <cellStyle name="20% - Accent4 4 2" xfId="375" xr:uid="{00000000-0005-0000-0000-000032010000}"/>
    <cellStyle name="20% - Accent4 4 3" xfId="376" xr:uid="{00000000-0005-0000-0000-000033010000}"/>
    <cellStyle name="20% - Accent4 4 4" xfId="377" xr:uid="{00000000-0005-0000-0000-000034010000}"/>
    <cellStyle name="20% - Accent4 4 5" xfId="378" xr:uid="{00000000-0005-0000-0000-000035010000}"/>
    <cellStyle name="20% - Accent4 4 6" xfId="379" xr:uid="{00000000-0005-0000-0000-000036010000}"/>
    <cellStyle name="20% - Accent4 4 7" xfId="380" xr:uid="{00000000-0005-0000-0000-000037010000}"/>
    <cellStyle name="20% - Accent4 4 8" xfId="2394" xr:uid="{00000000-0005-0000-0000-000038010000}"/>
    <cellStyle name="20% - Accent4 4 9" xfId="2395" xr:uid="{00000000-0005-0000-0000-000039010000}"/>
    <cellStyle name="20% - Accent4 4_ContasExternas" xfId="2396" xr:uid="{00000000-0005-0000-0000-00003A010000}"/>
    <cellStyle name="20% - Accent4 5" xfId="381" xr:uid="{00000000-0005-0000-0000-00003B010000}"/>
    <cellStyle name="20% - Accent4 5 10" xfId="2397" xr:uid="{00000000-0005-0000-0000-00003C010000}"/>
    <cellStyle name="20% - Accent4 5 11" xfId="2398" xr:uid="{00000000-0005-0000-0000-00003D010000}"/>
    <cellStyle name="20% - Accent4 5 12" xfId="2399" xr:uid="{00000000-0005-0000-0000-00003E010000}"/>
    <cellStyle name="20% - Accent4 5 2" xfId="382" xr:uid="{00000000-0005-0000-0000-00003F010000}"/>
    <cellStyle name="20% - Accent4 5 3" xfId="383" xr:uid="{00000000-0005-0000-0000-000040010000}"/>
    <cellStyle name="20% - Accent4 5 4" xfId="384" xr:uid="{00000000-0005-0000-0000-000041010000}"/>
    <cellStyle name="20% - Accent4 5 5" xfId="385" xr:uid="{00000000-0005-0000-0000-000042010000}"/>
    <cellStyle name="20% - Accent4 5 6" xfId="386" xr:uid="{00000000-0005-0000-0000-000043010000}"/>
    <cellStyle name="20% - Accent4 5 7" xfId="387" xr:uid="{00000000-0005-0000-0000-000044010000}"/>
    <cellStyle name="20% - Accent4 5 8" xfId="2400" xr:uid="{00000000-0005-0000-0000-000045010000}"/>
    <cellStyle name="20% - Accent4 5 9" xfId="2401" xr:uid="{00000000-0005-0000-0000-000046010000}"/>
    <cellStyle name="20% - Accent4 5_ContasExternas" xfId="2402" xr:uid="{00000000-0005-0000-0000-000047010000}"/>
    <cellStyle name="20% - Accent4 6" xfId="388" xr:uid="{00000000-0005-0000-0000-000048010000}"/>
    <cellStyle name="20% - Accent4 6 10" xfId="2403" xr:uid="{00000000-0005-0000-0000-000049010000}"/>
    <cellStyle name="20% - Accent4 6 11" xfId="2404" xr:uid="{00000000-0005-0000-0000-00004A010000}"/>
    <cellStyle name="20% - Accent4 6 12" xfId="2405" xr:uid="{00000000-0005-0000-0000-00004B010000}"/>
    <cellStyle name="20% - Accent4 6 2" xfId="389" xr:uid="{00000000-0005-0000-0000-00004C010000}"/>
    <cellStyle name="20% - Accent4 6 3" xfId="390" xr:uid="{00000000-0005-0000-0000-00004D010000}"/>
    <cellStyle name="20% - Accent4 6 4" xfId="391" xr:uid="{00000000-0005-0000-0000-00004E010000}"/>
    <cellStyle name="20% - Accent4 6 5" xfId="392" xr:uid="{00000000-0005-0000-0000-00004F010000}"/>
    <cellStyle name="20% - Accent4 6 6" xfId="393" xr:uid="{00000000-0005-0000-0000-000050010000}"/>
    <cellStyle name="20% - Accent4 6 7" xfId="394" xr:uid="{00000000-0005-0000-0000-000051010000}"/>
    <cellStyle name="20% - Accent4 6 8" xfId="2406" xr:uid="{00000000-0005-0000-0000-000052010000}"/>
    <cellStyle name="20% - Accent4 6 9" xfId="2407" xr:uid="{00000000-0005-0000-0000-000053010000}"/>
    <cellStyle name="20% - Accent4 6_ContasExternas" xfId="2408" xr:uid="{00000000-0005-0000-0000-000054010000}"/>
    <cellStyle name="20% - Accent4 7" xfId="395" xr:uid="{00000000-0005-0000-0000-000055010000}"/>
    <cellStyle name="20% - Accent4 7 10" xfId="2409" xr:uid="{00000000-0005-0000-0000-000056010000}"/>
    <cellStyle name="20% - Accent4 7 11" xfId="2410" xr:uid="{00000000-0005-0000-0000-000057010000}"/>
    <cellStyle name="20% - Accent4 7 12" xfId="2411" xr:uid="{00000000-0005-0000-0000-000058010000}"/>
    <cellStyle name="20% - Accent4 7 2" xfId="396" xr:uid="{00000000-0005-0000-0000-000059010000}"/>
    <cellStyle name="20% - Accent4 7 3" xfId="397" xr:uid="{00000000-0005-0000-0000-00005A010000}"/>
    <cellStyle name="20% - Accent4 7 4" xfId="398" xr:uid="{00000000-0005-0000-0000-00005B010000}"/>
    <cellStyle name="20% - Accent4 7 5" xfId="399" xr:uid="{00000000-0005-0000-0000-00005C010000}"/>
    <cellStyle name="20% - Accent4 7 6" xfId="400" xr:uid="{00000000-0005-0000-0000-00005D010000}"/>
    <cellStyle name="20% - Accent4 7 7" xfId="401" xr:uid="{00000000-0005-0000-0000-00005E010000}"/>
    <cellStyle name="20% - Accent4 7 8" xfId="2412" xr:uid="{00000000-0005-0000-0000-00005F010000}"/>
    <cellStyle name="20% - Accent4 7 9" xfId="2413" xr:uid="{00000000-0005-0000-0000-000060010000}"/>
    <cellStyle name="20% - Accent4 7_ContasExternas" xfId="2414" xr:uid="{00000000-0005-0000-0000-000061010000}"/>
    <cellStyle name="20% - Accent4 8" xfId="402" xr:uid="{00000000-0005-0000-0000-000062010000}"/>
    <cellStyle name="20% - Accent4 8 10" xfId="2415" xr:uid="{00000000-0005-0000-0000-000063010000}"/>
    <cellStyle name="20% - Accent4 8 11" xfId="2416" xr:uid="{00000000-0005-0000-0000-000064010000}"/>
    <cellStyle name="20% - Accent4 8 12" xfId="2417" xr:uid="{00000000-0005-0000-0000-000065010000}"/>
    <cellStyle name="20% - Accent4 8 2" xfId="403" xr:uid="{00000000-0005-0000-0000-000066010000}"/>
    <cellStyle name="20% - Accent4 8 3" xfId="404" xr:uid="{00000000-0005-0000-0000-000067010000}"/>
    <cellStyle name="20% - Accent4 8 4" xfId="405" xr:uid="{00000000-0005-0000-0000-000068010000}"/>
    <cellStyle name="20% - Accent4 8 5" xfId="406" xr:uid="{00000000-0005-0000-0000-000069010000}"/>
    <cellStyle name="20% - Accent4 8 6" xfId="407" xr:uid="{00000000-0005-0000-0000-00006A010000}"/>
    <cellStyle name="20% - Accent4 8 7" xfId="408" xr:uid="{00000000-0005-0000-0000-00006B010000}"/>
    <cellStyle name="20% - Accent4 8 8" xfId="2418" xr:uid="{00000000-0005-0000-0000-00006C010000}"/>
    <cellStyle name="20% - Accent4 8 9" xfId="2419" xr:uid="{00000000-0005-0000-0000-00006D010000}"/>
    <cellStyle name="20% - Accent4 8_ContasExternas" xfId="2420" xr:uid="{00000000-0005-0000-0000-00006E010000}"/>
    <cellStyle name="20% - Accent4 9" xfId="2421" xr:uid="{00000000-0005-0000-0000-00006F010000}"/>
    <cellStyle name="20% - Accent5 10" xfId="2422" xr:uid="{00000000-0005-0000-0000-000070010000}"/>
    <cellStyle name="20% - Accent5 2" xfId="409" xr:uid="{00000000-0005-0000-0000-000071010000}"/>
    <cellStyle name="20% - Accent5 2 10" xfId="2423" xr:uid="{00000000-0005-0000-0000-000072010000}"/>
    <cellStyle name="20% - Accent5 2 11" xfId="2424" xr:uid="{00000000-0005-0000-0000-000073010000}"/>
    <cellStyle name="20% - Accent5 2 12" xfId="2425" xr:uid="{00000000-0005-0000-0000-000074010000}"/>
    <cellStyle name="20% - Accent5 2 2" xfId="410" xr:uid="{00000000-0005-0000-0000-000075010000}"/>
    <cellStyle name="20% - Accent5 2 3" xfId="411" xr:uid="{00000000-0005-0000-0000-000076010000}"/>
    <cellStyle name="20% - Accent5 2 4" xfId="412" xr:uid="{00000000-0005-0000-0000-000077010000}"/>
    <cellStyle name="20% - Accent5 2 5" xfId="413" xr:uid="{00000000-0005-0000-0000-000078010000}"/>
    <cellStyle name="20% - Accent5 2 6" xfId="414" xr:uid="{00000000-0005-0000-0000-000079010000}"/>
    <cellStyle name="20% - Accent5 2 7" xfId="415" xr:uid="{00000000-0005-0000-0000-00007A010000}"/>
    <cellStyle name="20% - Accent5 2 8" xfId="2426" xr:uid="{00000000-0005-0000-0000-00007B010000}"/>
    <cellStyle name="20% - Accent5 2 9" xfId="2427" xr:uid="{00000000-0005-0000-0000-00007C010000}"/>
    <cellStyle name="20% - Accent5 2_ContasExternas" xfId="2428" xr:uid="{00000000-0005-0000-0000-00007D010000}"/>
    <cellStyle name="20% - Accent5 3" xfId="416" xr:uid="{00000000-0005-0000-0000-00007E010000}"/>
    <cellStyle name="20% - Accent5 3 10" xfId="2429" xr:uid="{00000000-0005-0000-0000-00007F010000}"/>
    <cellStyle name="20% - Accent5 3 11" xfId="2430" xr:uid="{00000000-0005-0000-0000-000080010000}"/>
    <cellStyle name="20% - Accent5 3 12" xfId="2431" xr:uid="{00000000-0005-0000-0000-000081010000}"/>
    <cellStyle name="20% - Accent5 3 2" xfId="417" xr:uid="{00000000-0005-0000-0000-000082010000}"/>
    <cellStyle name="20% - Accent5 3 3" xfId="418" xr:uid="{00000000-0005-0000-0000-000083010000}"/>
    <cellStyle name="20% - Accent5 3 4" xfId="419" xr:uid="{00000000-0005-0000-0000-000084010000}"/>
    <cellStyle name="20% - Accent5 3 5" xfId="420" xr:uid="{00000000-0005-0000-0000-000085010000}"/>
    <cellStyle name="20% - Accent5 3 6" xfId="421" xr:uid="{00000000-0005-0000-0000-000086010000}"/>
    <cellStyle name="20% - Accent5 3 7" xfId="422" xr:uid="{00000000-0005-0000-0000-000087010000}"/>
    <cellStyle name="20% - Accent5 3 8" xfId="2432" xr:uid="{00000000-0005-0000-0000-000088010000}"/>
    <cellStyle name="20% - Accent5 3 9" xfId="2433" xr:uid="{00000000-0005-0000-0000-000089010000}"/>
    <cellStyle name="20% - Accent5 3_ContasExternas" xfId="2434" xr:uid="{00000000-0005-0000-0000-00008A010000}"/>
    <cellStyle name="20% - Accent5 4" xfId="423" xr:uid="{00000000-0005-0000-0000-00008B010000}"/>
    <cellStyle name="20% - Accent5 4 10" xfId="2435" xr:uid="{00000000-0005-0000-0000-00008C010000}"/>
    <cellStyle name="20% - Accent5 4 11" xfId="2436" xr:uid="{00000000-0005-0000-0000-00008D010000}"/>
    <cellStyle name="20% - Accent5 4 12" xfId="2437" xr:uid="{00000000-0005-0000-0000-00008E010000}"/>
    <cellStyle name="20% - Accent5 4 2" xfId="424" xr:uid="{00000000-0005-0000-0000-00008F010000}"/>
    <cellStyle name="20% - Accent5 4 3" xfId="425" xr:uid="{00000000-0005-0000-0000-000090010000}"/>
    <cellStyle name="20% - Accent5 4 4" xfId="426" xr:uid="{00000000-0005-0000-0000-000091010000}"/>
    <cellStyle name="20% - Accent5 4 5" xfId="427" xr:uid="{00000000-0005-0000-0000-000092010000}"/>
    <cellStyle name="20% - Accent5 4 6" xfId="428" xr:uid="{00000000-0005-0000-0000-000093010000}"/>
    <cellStyle name="20% - Accent5 4 7" xfId="429" xr:uid="{00000000-0005-0000-0000-000094010000}"/>
    <cellStyle name="20% - Accent5 4 8" xfId="2438" xr:uid="{00000000-0005-0000-0000-000095010000}"/>
    <cellStyle name="20% - Accent5 4 9" xfId="2439" xr:uid="{00000000-0005-0000-0000-000096010000}"/>
    <cellStyle name="20% - Accent5 4_ContasExternas" xfId="2440" xr:uid="{00000000-0005-0000-0000-000097010000}"/>
    <cellStyle name="20% - Accent5 5" xfId="430" xr:uid="{00000000-0005-0000-0000-000098010000}"/>
    <cellStyle name="20% - Accent5 5 10" xfId="2441" xr:uid="{00000000-0005-0000-0000-000099010000}"/>
    <cellStyle name="20% - Accent5 5 11" xfId="2442" xr:uid="{00000000-0005-0000-0000-00009A010000}"/>
    <cellStyle name="20% - Accent5 5 12" xfId="2443" xr:uid="{00000000-0005-0000-0000-00009B010000}"/>
    <cellStyle name="20% - Accent5 5 2" xfId="431" xr:uid="{00000000-0005-0000-0000-00009C010000}"/>
    <cellStyle name="20% - Accent5 5 3" xfId="432" xr:uid="{00000000-0005-0000-0000-00009D010000}"/>
    <cellStyle name="20% - Accent5 5 4" xfId="433" xr:uid="{00000000-0005-0000-0000-00009E010000}"/>
    <cellStyle name="20% - Accent5 5 5" xfId="434" xr:uid="{00000000-0005-0000-0000-00009F010000}"/>
    <cellStyle name="20% - Accent5 5 6" xfId="435" xr:uid="{00000000-0005-0000-0000-0000A0010000}"/>
    <cellStyle name="20% - Accent5 5 7" xfId="436" xr:uid="{00000000-0005-0000-0000-0000A1010000}"/>
    <cellStyle name="20% - Accent5 5 8" xfId="2444" xr:uid="{00000000-0005-0000-0000-0000A2010000}"/>
    <cellStyle name="20% - Accent5 5 9" xfId="2445" xr:uid="{00000000-0005-0000-0000-0000A3010000}"/>
    <cellStyle name="20% - Accent5 5_ContasExternas" xfId="2446" xr:uid="{00000000-0005-0000-0000-0000A4010000}"/>
    <cellStyle name="20% - Accent5 6" xfId="2447" xr:uid="{00000000-0005-0000-0000-0000A5010000}"/>
    <cellStyle name="20% - Accent5 6 2" xfId="2448" xr:uid="{00000000-0005-0000-0000-0000A6010000}"/>
    <cellStyle name="20% - Accent5 6 3" xfId="2449" xr:uid="{00000000-0005-0000-0000-0000A7010000}"/>
    <cellStyle name="20% - Accent5 6 4" xfId="2450" xr:uid="{00000000-0005-0000-0000-0000A8010000}"/>
    <cellStyle name="20% - Accent5 6_ContasExternas" xfId="2451" xr:uid="{00000000-0005-0000-0000-0000A9010000}"/>
    <cellStyle name="20% - Accent5 7" xfId="2452" xr:uid="{00000000-0005-0000-0000-0000AA010000}"/>
    <cellStyle name="20% - Accent5 8" xfId="2453" xr:uid="{00000000-0005-0000-0000-0000AB010000}"/>
    <cellStyle name="20% - Accent5 9" xfId="2454" xr:uid="{00000000-0005-0000-0000-0000AC010000}"/>
    <cellStyle name="20% - Accent6 2" xfId="437" xr:uid="{00000000-0005-0000-0000-0000AD010000}"/>
    <cellStyle name="20% - Accent6 2 10" xfId="2455" xr:uid="{00000000-0005-0000-0000-0000AE010000}"/>
    <cellStyle name="20% - Accent6 2 11" xfId="2456" xr:uid="{00000000-0005-0000-0000-0000AF010000}"/>
    <cellStyle name="20% - Accent6 2 12" xfId="2457" xr:uid="{00000000-0005-0000-0000-0000B0010000}"/>
    <cellStyle name="20% - Accent6 2 2" xfId="438" xr:uid="{00000000-0005-0000-0000-0000B1010000}"/>
    <cellStyle name="20% - Accent6 2 3" xfId="439" xr:uid="{00000000-0005-0000-0000-0000B2010000}"/>
    <cellStyle name="20% - Accent6 2 4" xfId="440" xr:uid="{00000000-0005-0000-0000-0000B3010000}"/>
    <cellStyle name="20% - Accent6 2 5" xfId="441" xr:uid="{00000000-0005-0000-0000-0000B4010000}"/>
    <cellStyle name="20% - Accent6 2 6" xfId="442" xr:uid="{00000000-0005-0000-0000-0000B5010000}"/>
    <cellStyle name="20% - Accent6 2 7" xfId="443" xr:uid="{00000000-0005-0000-0000-0000B6010000}"/>
    <cellStyle name="20% - Accent6 2 8" xfId="2458" xr:uid="{00000000-0005-0000-0000-0000B7010000}"/>
    <cellStyle name="20% - Accent6 2 9" xfId="2459" xr:uid="{00000000-0005-0000-0000-0000B8010000}"/>
    <cellStyle name="20% - Accent6 2_ContasExternas" xfId="2460" xr:uid="{00000000-0005-0000-0000-0000B9010000}"/>
    <cellStyle name="20% - Accent6 3" xfId="444" xr:uid="{00000000-0005-0000-0000-0000BA010000}"/>
    <cellStyle name="20% - Accent6 3 10" xfId="2461" xr:uid="{00000000-0005-0000-0000-0000BB010000}"/>
    <cellStyle name="20% - Accent6 3 11" xfId="2462" xr:uid="{00000000-0005-0000-0000-0000BC010000}"/>
    <cellStyle name="20% - Accent6 3 12" xfId="2463" xr:uid="{00000000-0005-0000-0000-0000BD010000}"/>
    <cellStyle name="20% - Accent6 3 2" xfId="445" xr:uid="{00000000-0005-0000-0000-0000BE010000}"/>
    <cellStyle name="20% - Accent6 3 3" xfId="446" xr:uid="{00000000-0005-0000-0000-0000BF010000}"/>
    <cellStyle name="20% - Accent6 3 4" xfId="447" xr:uid="{00000000-0005-0000-0000-0000C0010000}"/>
    <cellStyle name="20% - Accent6 3 5" xfId="448" xr:uid="{00000000-0005-0000-0000-0000C1010000}"/>
    <cellStyle name="20% - Accent6 3 6" xfId="449" xr:uid="{00000000-0005-0000-0000-0000C2010000}"/>
    <cellStyle name="20% - Accent6 3 7" xfId="450" xr:uid="{00000000-0005-0000-0000-0000C3010000}"/>
    <cellStyle name="20% - Accent6 3 8" xfId="2464" xr:uid="{00000000-0005-0000-0000-0000C4010000}"/>
    <cellStyle name="20% - Accent6 3 9" xfId="2465" xr:uid="{00000000-0005-0000-0000-0000C5010000}"/>
    <cellStyle name="20% - Accent6 3_ContasExternas" xfId="2466" xr:uid="{00000000-0005-0000-0000-0000C6010000}"/>
    <cellStyle name="20% - Accent6 4" xfId="451" xr:uid="{00000000-0005-0000-0000-0000C7010000}"/>
    <cellStyle name="20% - Accent6 4 10" xfId="2467" xr:uid="{00000000-0005-0000-0000-0000C8010000}"/>
    <cellStyle name="20% - Accent6 4 11" xfId="2468" xr:uid="{00000000-0005-0000-0000-0000C9010000}"/>
    <cellStyle name="20% - Accent6 4 12" xfId="2469" xr:uid="{00000000-0005-0000-0000-0000CA010000}"/>
    <cellStyle name="20% - Accent6 4 2" xfId="452" xr:uid="{00000000-0005-0000-0000-0000CB010000}"/>
    <cellStyle name="20% - Accent6 4 3" xfId="453" xr:uid="{00000000-0005-0000-0000-0000CC010000}"/>
    <cellStyle name="20% - Accent6 4 4" xfId="454" xr:uid="{00000000-0005-0000-0000-0000CD010000}"/>
    <cellStyle name="20% - Accent6 4 5" xfId="455" xr:uid="{00000000-0005-0000-0000-0000CE010000}"/>
    <cellStyle name="20% - Accent6 4 6" xfId="456" xr:uid="{00000000-0005-0000-0000-0000CF010000}"/>
    <cellStyle name="20% - Accent6 4 7" xfId="457" xr:uid="{00000000-0005-0000-0000-0000D0010000}"/>
    <cellStyle name="20% - Accent6 4 8" xfId="2470" xr:uid="{00000000-0005-0000-0000-0000D1010000}"/>
    <cellStyle name="20% - Accent6 4 9" xfId="2471" xr:uid="{00000000-0005-0000-0000-0000D2010000}"/>
    <cellStyle name="20% - Accent6 4_ContasExternas" xfId="2472" xr:uid="{00000000-0005-0000-0000-0000D3010000}"/>
    <cellStyle name="20% - Accent6 5" xfId="458" xr:uid="{00000000-0005-0000-0000-0000D4010000}"/>
    <cellStyle name="20% - Accent6 5 10" xfId="2473" xr:uid="{00000000-0005-0000-0000-0000D5010000}"/>
    <cellStyle name="20% - Accent6 5 11" xfId="2474" xr:uid="{00000000-0005-0000-0000-0000D6010000}"/>
    <cellStyle name="20% - Accent6 5 12" xfId="2475" xr:uid="{00000000-0005-0000-0000-0000D7010000}"/>
    <cellStyle name="20% - Accent6 5 2" xfId="459" xr:uid="{00000000-0005-0000-0000-0000D8010000}"/>
    <cellStyle name="20% - Accent6 5 3" xfId="460" xr:uid="{00000000-0005-0000-0000-0000D9010000}"/>
    <cellStyle name="20% - Accent6 5 4" xfId="461" xr:uid="{00000000-0005-0000-0000-0000DA010000}"/>
    <cellStyle name="20% - Accent6 5 5" xfId="462" xr:uid="{00000000-0005-0000-0000-0000DB010000}"/>
    <cellStyle name="20% - Accent6 5 6" xfId="463" xr:uid="{00000000-0005-0000-0000-0000DC010000}"/>
    <cellStyle name="20% - Accent6 5 7" xfId="464" xr:uid="{00000000-0005-0000-0000-0000DD010000}"/>
    <cellStyle name="20% - Accent6 5 8" xfId="2476" xr:uid="{00000000-0005-0000-0000-0000DE010000}"/>
    <cellStyle name="20% - Accent6 5 9" xfId="2477" xr:uid="{00000000-0005-0000-0000-0000DF010000}"/>
    <cellStyle name="20% - Accent6 5_ContasExternas" xfId="2478" xr:uid="{00000000-0005-0000-0000-0000E0010000}"/>
    <cellStyle name="20% - Accent6 6" xfId="465" xr:uid="{00000000-0005-0000-0000-0000E1010000}"/>
    <cellStyle name="20% - Accent6 6 10" xfId="2479" xr:uid="{00000000-0005-0000-0000-0000E2010000}"/>
    <cellStyle name="20% - Accent6 6 11" xfId="2480" xr:uid="{00000000-0005-0000-0000-0000E3010000}"/>
    <cellStyle name="20% - Accent6 6 12" xfId="2481" xr:uid="{00000000-0005-0000-0000-0000E4010000}"/>
    <cellStyle name="20% - Accent6 6 2" xfId="466" xr:uid="{00000000-0005-0000-0000-0000E5010000}"/>
    <cellStyle name="20% - Accent6 6 3" xfId="467" xr:uid="{00000000-0005-0000-0000-0000E6010000}"/>
    <cellStyle name="20% - Accent6 6 4" xfId="468" xr:uid="{00000000-0005-0000-0000-0000E7010000}"/>
    <cellStyle name="20% - Accent6 6 5" xfId="469" xr:uid="{00000000-0005-0000-0000-0000E8010000}"/>
    <cellStyle name="20% - Accent6 6 6" xfId="470" xr:uid="{00000000-0005-0000-0000-0000E9010000}"/>
    <cellStyle name="20% - Accent6 6 7" xfId="471" xr:uid="{00000000-0005-0000-0000-0000EA010000}"/>
    <cellStyle name="20% - Accent6 6 8" xfId="2482" xr:uid="{00000000-0005-0000-0000-0000EB010000}"/>
    <cellStyle name="20% - Accent6 6 9" xfId="2483" xr:uid="{00000000-0005-0000-0000-0000EC010000}"/>
    <cellStyle name="20% - Accent6 6_ContasExternas" xfId="2484" xr:uid="{00000000-0005-0000-0000-0000ED010000}"/>
    <cellStyle name="20% - Accent6 7" xfId="472" xr:uid="{00000000-0005-0000-0000-0000EE010000}"/>
    <cellStyle name="20% - Accent6 7 10" xfId="2485" xr:uid="{00000000-0005-0000-0000-0000EF010000}"/>
    <cellStyle name="20% - Accent6 7 11" xfId="2486" xr:uid="{00000000-0005-0000-0000-0000F0010000}"/>
    <cellStyle name="20% - Accent6 7 12" xfId="2487" xr:uid="{00000000-0005-0000-0000-0000F1010000}"/>
    <cellStyle name="20% - Accent6 7 2" xfId="473" xr:uid="{00000000-0005-0000-0000-0000F2010000}"/>
    <cellStyle name="20% - Accent6 7 3" xfId="474" xr:uid="{00000000-0005-0000-0000-0000F3010000}"/>
    <cellStyle name="20% - Accent6 7 4" xfId="475" xr:uid="{00000000-0005-0000-0000-0000F4010000}"/>
    <cellStyle name="20% - Accent6 7 5" xfId="476" xr:uid="{00000000-0005-0000-0000-0000F5010000}"/>
    <cellStyle name="20% - Accent6 7 6" xfId="477" xr:uid="{00000000-0005-0000-0000-0000F6010000}"/>
    <cellStyle name="20% - Accent6 7 7" xfId="478" xr:uid="{00000000-0005-0000-0000-0000F7010000}"/>
    <cellStyle name="20% - Accent6 7 8" xfId="2488" xr:uid="{00000000-0005-0000-0000-0000F8010000}"/>
    <cellStyle name="20% - Accent6 7 9" xfId="2489" xr:uid="{00000000-0005-0000-0000-0000F9010000}"/>
    <cellStyle name="20% - Accent6 7_ContasExternas" xfId="2490" xr:uid="{00000000-0005-0000-0000-0000FA010000}"/>
    <cellStyle name="20% - Accent6 8" xfId="479" xr:uid="{00000000-0005-0000-0000-0000FB010000}"/>
    <cellStyle name="20% - Accent6 8 10" xfId="2491" xr:uid="{00000000-0005-0000-0000-0000FC010000}"/>
    <cellStyle name="20% - Accent6 8 11" xfId="2492" xr:uid="{00000000-0005-0000-0000-0000FD010000}"/>
    <cellStyle name="20% - Accent6 8 12" xfId="2493" xr:uid="{00000000-0005-0000-0000-0000FE010000}"/>
    <cellStyle name="20% - Accent6 8 2" xfId="480" xr:uid="{00000000-0005-0000-0000-0000FF010000}"/>
    <cellStyle name="20% - Accent6 8 3" xfId="481" xr:uid="{00000000-0005-0000-0000-000000020000}"/>
    <cellStyle name="20% - Accent6 8 4" xfId="482" xr:uid="{00000000-0005-0000-0000-000001020000}"/>
    <cellStyle name="20% - Accent6 8 5" xfId="483" xr:uid="{00000000-0005-0000-0000-000002020000}"/>
    <cellStyle name="20% - Accent6 8 6" xfId="484" xr:uid="{00000000-0005-0000-0000-000003020000}"/>
    <cellStyle name="20% - Accent6 8 7" xfId="485" xr:uid="{00000000-0005-0000-0000-000004020000}"/>
    <cellStyle name="20% - Accent6 8 8" xfId="2494" xr:uid="{00000000-0005-0000-0000-000005020000}"/>
    <cellStyle name="20% - Accent6 8 9" xfId="2495" xr:uid="{00000000-0005-0000-0000-000006020000}"/>
    <cellStyle name="20% - Accent6 8_ContasExternas" xfId="2496" xr:uid="{00000000-0005-0000-0000-000007020000}"/>
    <cellStyle name="20% - Accent6 9" xfId="2497" xr:uid="{00000000-0005-0000-0000-000008020000}"/>
    <cellStyle name="20% - Ênfase1" xfId="39" xr:uid="{00000000-0005-0000-0000-000009020000}"/>
    <cellStyle name="20% - Ênfase2" xfId="40" xr:uid="{00000000-0005-0000-0000-00000A020000}"/>
    <cellStyle name="20% - Ênfase3" xfId="41" xr:uid="{00000000-0005-0000-0000-00000B020000}"/>
    <cellStyle name="20% - Ênfase4" xfId="42" xr:uid="{00000000-0005-0000-0000-00000C020000}"/>
    <cellStyle name="20% - Ênfase5" xfId="43" xr:uid="{00000000-0005-0000-0000-00000D020000}"/>
    <cellStyle name="20% - Ênfase6" xfId="44" xr:uid="{00000000-0005-0000-0000-00000E020000}"/>
    <cellStyle name="40% - Accent1 2" xfId="486" xr:uid="{00000000-0005-0000-0000-00000F020000}"/>
    <cellStyle name="40% - Accent1 2 10" xfId="2498" xr:uid="{00000000-0005-0000-0000-000010020000}"/>
    <cellStyle name="40% - Accent1 2 11" xfId="2499" xr:uid="{00000000-0005-0000-0000-000011020000}"/>
    <cellStyle name="40% - Accent1 2 12" xfId="2500" xr:uid="{00000000-0005-0000-0000-000012020000}"/>
    <cellStyle name="40% - Accent1 2 2" xfId="487" xr:uid="{00000000-0005-0000-0000-000013020000}"/>
    <cellStyle name="40% - Accent1 2 3" xfId="488" xr:uid="{00000000-0005-0000-0000-000014020000}"/>
    <cellStyle name="40% - Accent1 2 4" xfId="489" xr:uid="{00000000-0005-0000-0000-000015020000}"/>
    <cellStyle name="40% - Accent1 2 5" xfId="490" xr:uid="{00000000-0005-0000-0000-000016020000}"/>
    <cellStyle name="40% - Accent1 2 6" xfId="491" xr:uid="{00000000-0005-0000-0000-000017020000}"/>
    <cellStyle name="40% - Accent1 2 7" xfId="492" xr:uid="{00000000-0005-0000-0000-000018020000}"/>
    <cellStyle name="40% - Accent1 2 8" xfId="2501" xr:uid="{00000000-0005-0000-0000-000019020000}"/>
    <cellStyle name="40% - Accent1 2 9" xfId="2502" xr:uid="{00000000-0005-0000-0000-00001A020000}"/>
    <cellStyle name="40% - Accent1 2_ContasExternas" xfId="2503" xr:uid="{00000000-0005-0000-0000-00001B020000}"/>
    <cellStyle name="40% - Accent1 3" xfId="493" xr:uid="{00000000-0005-0000-0000-00001C020000}"/>
    <cellStyle name="40% - Accent1 3 10" xfId="2504" xr:uid="{00000000-0005-0000-0000-00001D020000}"/>
    <cellStyle name="40% - Accent1 3 11" xfId="2505" xr:uid="{00000000-0005-0000-0000-00001E020000}"/>
    <cellStyle name="40% - Accent1 3 12" xfId="2506" xr:uid="{00000000-0005-0000-0000-00001F020000}"/>
    <cellStyle name="40% - Accent1 3 2" xfId="494" xr:uid="{00000000-0005-0000-0000-000020020000}"/>
    <cellStyle name="40% - Accent1 3 3" xfId="495" xr:uid="{00000000-0005-0000-0000-000021020000}"/>
    <cellStyle name="40% - Accent1 3 4" xfId="496" xr:uid="{00000000-0005-0000-0000-000022020000}"/>
    <cellStyle name="40% - Accent1 3 5" xfId="497" xr:uid="{00000000-0005-0000-0000-000023020000}"/>
    <cellStyle name="40% - Accent1 3 6" xfId="498" xr:uid="{00000000-0005-0000-0000-000024020000}"/>
    <cellStyle name="40% - Accent1 3 7" xfId="499" xr:uid="{00000000-0005-0000-0000-000025020000}"/>
    <cellStyle name="40% - Accent1 3 8" xfId="2507" xr:uid="{00000000-0005-0000-0000-000026020000}"/>
    <cellStyle name="40% - Accent1 3 9" xfId="2508" xr:uid="{00000000-0005-0000-0000-000027020000}"/>
    <cellStyle name="40% - Accent1 3_ContasExternas" xfId="2509" xr:uid="{00000000-0005-0000-0000-000028020000}"/>
    <cellStyle name="40% - Accent1 4" xfId="500" xr:uid="{00000000-0005-0000-0000-000029020000}"/>
    <cellStyle name="40% - Accent1 4 10" xfId="2510" xr:uid="{00000000-0005-0000-0000-00002A020000}"/>
    <cellStyle name="40% - Accent1 4 11" xfId="2511" xr:uid="{00000000-0005-0000-0000-00002B020000}"/>
    <cellStyle name="40% - Accent1 4 12" xfId="2512" xr:uid="{00000000-0005-0000-0000-00002C020000}"/>
    <cellStyle name="40% - Accent1 4 2" xfId="501" xr:uid="{00000000-0005-0000-0000-00002D020000}"/>
    <cellStyle name="40% - Accent1 4 3" xfId="502" xr:uid="{00000000-0005-0000-0000-00002E020000}"/>
    <cellStyle name="40% - Accent1 4 4" xfId="503" xr:uid="{00000000-0005-0000-0000-00002F020000}"/>
    <cellStyle name="40% - Accent1 4 5" xfId="504" xr:uid="{00000000-0005-0000-0000-000030020000}"/>
    <cellStyle name="40% - Accent1 4 6" xfId="505" xr:uid="{00000000-0005-0000-0000-000031020000}"/>
    <cellStyle name="40% - Accent1 4 7" xfId="506" xr:uid="{00000000-0005-0000-0000-000032020000}"/>
    <cellStyle name="40% - Accent1 4 8" xfId="2513" xr:uid="{00000000-0005-0000-0000-000033020000}"/>
    <cellStyle name="40% - Accent1 4 9" xfId="2514" xr:uid="{00000000-0005-0000-0000-000034020000}"/>
    <cellStyle name="40% - Accent1 4_ContasExternas" xfId="2515" xr:uid="{00000000-0005-0000-0000-000035020000}"/>
    <cellStyle name="40% - Accent1 5" xfId="507" xr:uid="{00000000-0005-0000-0000-000036020000}"/>
    <cellStyle name="40% - Accent1 5 10" xfId="2516" xr:uid="{00000000-0005-0000-0000-000037020000}"/>
    <cellStyle name="40% - Accent1 5 11" xfId="2517" xr:uid="{00000000-0005-0000-0000-000038020000}"/>
    <cellStyle name="40% - Accent1 5 12" xfId="2518" xr:uid="{00000000-0005-0000-0000-000039020000}"/>
    <cellStyle name="40% - Accent1 5 2" xfId="508" xr:uid="{00000000-0005-0000-0000-00003A020000}"/>
    <cellStyle name="40% - Accent1 5 3" xfId="509" xr:uid="{00000000-0005-0000-0000-00003B020000}"/>
    <cellStyle name="40% - Accent1 5 4" xfId="510" xr:uid="{00000000-0005-0000-0000-00003C020000}"/>
    <cellStyle name="40% - Accent1 5 5" xfId="511" xr:uid="{00000000-0005-0000-0000-00003D020000}"/>
    <cellStyle name="40% - Accent1 5 6" xfId="512" xr:uid="{00000000-0005-0000-0000-00003E020000}"/>
    <cellStyle name="40% - Accent1 5 7" xfId="513" xr:uid="{00000000-0005-0000-0000-00003F020000}"/>
    <cellStyle name="40% - Accent1 5 8" xfId="2519" xr:uid="{00000000-0005-0000-0000-000040020000}"/>
    <cellStyle name="40% - Accent1 5 9" xfId="2520" xr:uid="{00000000-0005-0000-0000-000041020000}"/>
    <cellStyle name="40% - Accent1 5_ContasExternas" xfId="2521" xr:uid="{00000000-0005-0000-0000-000042020000}"/>
    <cellStyle name="40% - Accent1 6" xfId="514" xr:uid="{00000000-0005-0000-0000-000043020000}"/>
    <cellStyle name="40% - Accent1 6 10" xfId="2522" xr:uid="{00000000-0005-0000-0000-000044020000}"/>
    <cellStyle name="40% - Accent1 6 11" xfId="2523" xr:uid="{00000000-0005-0000-0000-000045020000}"/>
    <cellStyle name="40% - Accent1 6 12" xfId="2524" xr:uid="{00000000-0005-0000-0000-000046020000}"/>
    <cellStyle name="40% - Accent1 6 2" xfId="515" xr:uid="{00000000-0005-0000-0000-000047020000}"/>
    <cellStyle name="40% - Accent1 6 3" xfId="516" xr:uid="{00000000-0005-0000-0000-000048020000}"/>
    <cellStyle name="40% - Accent1 6 4" xfId="517" xr:uid="{00000000-0005-0000-0000-000049020000}"/>
    <cellStyle name="40% - Accent1 6 5" xfId="518" xr:uid="{00000000-0005-0000-0000-00004A020000}"/>
    <cellStyle name="40% - Accent1 6 6" xfId="519" xr:uid="{00000000-0005-0000-0000-00004B020000}"/>
    <cellStyle name="40% - Accent1 6 7" xfId="520" xr:uid="{00000000-0005-0000-0000-00004C020000}"/>
    <cellStyle name="40% - Accent1 6 8" xfId="2525" xr:uid="{00000000-0005-0000-0000-00004D020000}"/>
    <cellStyle name="40% - Accent1 6 9" xfId="2526" xr:uid="{00000000-0005-0000-0000-00004E020000}"/>
    <cellStyle name="40% - Accent1 6_ContasExternas" xfId="2527" xr:uid="{00000000-0005-0000-0000-00004F020000}"/>
    <cellStyle name="40% - Accent1 7" xfId="521" xr:uid="{00000000-0005-0000-0000-000050020000}"/>
    <cellStyle name="40% - Accent1 7 10" xfId="2528" xr:uid="{00000000-0005-0000-0000-000051020000}"/>
    <cellStyle name="40% - Accent1 7 11" xfId="2529" xr:uid="{00000000-0005-0000-0000-000052020000}"/>
    <cellStyle name="40% - Accent1 7 12" xfId="2530" xr:uid="{00000000-0005-0000-0000-000053020000}"/>
    <cellStyle name="40% - Accent1 7 2" xfId="522" xr:uid="{00000000-0005-0000-0000-000054020000}"/>
    <cellStyle name="40% - Accent1 7 3" xfId="523" xr:uid="{00000000-0005-0000-0000-000055020000}"/>
    <cellStyle name="40% - Accent1 7 4" xfId="524" xr:uid="{00000000-0005-0000-0000-000056020000}"/>
    <cellStyle name="40% - Accent1 7 5" xfId="525" xr:uid="{00000000-0005-0000-0000-000057020000}"/>
    <cellStyle name="40% - Accent1 7 6" xfId="526" xr:uid="{00000000-0005-0000-0000-000058020000}"/>
    <cellStyle name="40% - Accent1 7 7" xfId="527" xr:uid="{00000000-0005-0000-0000-000059020000}"/>
    <cellStyle name="40% - Accent1 7 8" xfId="2531" xr:uid="{00000000-0005-0000-0000-00005A020000}"/>
    <cellStyle name="40% - Accent1 7 9" xfId="2532" xr:uid="{00000000-0005-0000-0000-00005B020000}"/>
    <cellStyle name="40% - Accent1 7_ContasExternas" xfId="2533" xr:uid="{00000000-0005-0000-0000-00005C020000}"/>
    <cellStyle name="40% - Accent1 8" xfId="528" xr:uid="{00000000-0005-0000-0000-00005D020000}"/>
    <cellStyle name="40% - Accent1 8 10" xfId="2534" xr:uid="{00000000-0005-0000-0000-00005E020000}"/>
    <cellStyle name="40% - Accent1 8 11" xfId="2535" xr:uid="{00000000-0005-0000-0000-00005F020000}"/>
    <cellStyle name="40% - Accent1 8 12" xfId="2536" xr:uid="{00000000-0005-0000-0000-000060020000}"/>
    <cellStyle name="40% - Accent1 8 2" xfId="529" xr:uid="{00000000-0005-0000-0000-000061020000}"/>
    <cellStyle name="40% - Accent1 8 3" xfId="530" xr:uid="{00000000-0005-0000-0000-000062020000}"/>
    <cellStyle name="40% - Accent1 8 4" xfId="531" xr:uid="{00000000-0005-0000-0000-000063020000}"/>
    <cellStyle name="40% - Accent1 8 5" xfId="532" xr:uid="{00000000-0005-0000-0000-000064020000}"/>
    <cellStyle name="40% - Accent1 8 6" xfId="533" xr:uid="{00000000-0005-0000-0000-000065020000}"/>
    <cellStyle name="40% - Accent1 8 7" xfId="534" xr:uid="{00000000-0005-0000-0000-000066020000}"/>
    <cellStyle name="40% - Accent1 8 8" xfId="2537" xr:uid="{00000000-0005-0000-0000-000067020000}"/>
    <cellStyle name="40% - Accent1 8 9" xfId="2538" xr:uid="{00000000-0005-0000-0000-000068020000}"/>
    <cellStyle name="40% - Accent1 8_ContasExternas" xfId="2539" xr:uid="{00000000-0005-0000-0000-000069020000}"/>
    <cellStyle name="40% - Accent1 9" xfId="2540" xr:uid="{00000000-0005-0000-0000-00006A020000}"/>
    <cellStyle name="40% - Accent2 10" xfId="2541" xr:uid="{00000000-0005-0000-0000-00006B020000}"/>
    <cellStyle name="40% - Accent2 2" xfId="535" xr:uid="{00000000-0005-0000-0000-00006C020000}"/>
    <cellStyle name="40% - Accent2 2 10" xfId="2542" xr:uid="{00000000-0005-0000-0000-00006D020000}"/>
    <cellStyle name="40% - Accent2 2 11" xfId="2543" xr:uid="{00000000-0005-0000-0000-00006E020000}"/>
    <cellStyle name="40% - Accent2 2 12" xfId="2544" xr:uid="{00000000-0005-0000-0000-00006F020000}"/>
    <cellStyle name="40% - Accent2 2 2" xfId="536" xr:uid="{00000000-0005-0000-0000-000070020000}"/>
    <cellStyle name="40% - Accent2 2 3" xfId="537" xr:uid="{00000000-0005-0000-0000-000071020000}"/>
    <cellStyle name="40% - Accent2 2 4" xfId="538" xr:uid="{00000000-0005-0000-0000-000072020000}"/>
    <cellStyle name="40% - Accent2 2 5" xfId="539" xr:uid="{00000000-0005-0000-0000-000073020000}"/>
    <cellStyle name="40% - Accent2 2 6" xfId="540" xr:uid="{00000000-0005-0000-0000-000074020000}"/>
    <cellStyle name="40% - Accent2 2 7" xfId="541" xr:uid="{00000000-0005-0000-0000-000075020000}"/>
    <cellStyle name="40% - Accent2 2 8" xfId="2545" xr:uid="{00000000-0005-0000-0000-000076020000}"/>
    <cellStyle name="40% - Accent2 2 9" xfId="2546" xr:uid="{00000000-0005-0000-0000-000077020000}"/>
    <cellStyle name="40% - Accent2 2_ContasExternas" xfId="2547" xr:uid="{00000000-0005-0000-0000-000078020000}"/>
    <cellStyle name="40% - Accent2 3" xfId="542" xr:uid="{00000000-0005-0000-0000-000079020000}"/>
    <cellStyle name="40% - Accent2 3 10" xfId="2548" xr:uid="{00000000-0005-0000-0000-00007A020000}"/>
    <cellStyle name="40% - Accent2 3 11" xfId="2549" xr:uid="{00000000-0005-0000-0000-00007B020000}"/>
    <cellStyle name="40% - Accent2 3 12" xfId="2550" xr:uid="{00000000-0005-0000-0000-00007C020000}"/>
    <cellStyle name="40% - Accent2 3 2" xfId="543" xr:uid="{00000000-0005-0000-0000-00007D020000}"/>
    <cellStyle name="40% - Accent2 3 3" xfId="544" xr:uid="{00000000-0005-0000-0000-00007E020000}"/>
    <cellStyle name="40% - Accent2 3 4" xfId="545" xr:uid="{00000000-0005-0000-0000-00007F020000}"/>
    <cellStyle name="40% - Accent2 3 5" xfId="546" xr:uid="{00000000-0005-0000-0000-000080020000}"/>
    <cellStyle name="40% - Accent2 3 6" xfId="547" xr:uid="{00000000-0005-0000-0000-000081020000}"/>
    <cellStyle name="40% - Accent2 3 7" xfId="548" xr:uid="{00000000-0005-0000-0000-000082020000}"/>
    <cellStyle name="40% - Accent2 3 8" xfId="2551" xr:uid="{00000000-0005-0000-0000-000083020000}"/>
    <cellStyle name="40% - Accent2 3 9" xfId="2552" xr:uid="{00000000-0005-0000-0000-000084020000}"/>
    <cellStyle name="40% - Accent2 3_ContasExternas" xfId="2553" xr:uid="{00000000-0005-0000-0000-000085020000}"/>
    <cellStyle name="40% - Accent2 4" xfId="549" xr:uid="{00000000-0005-0000-0000-000086020000}"/>
    <cellStyle name="40% - Accent2 4 10" xfId="2554" xr:uid="{00000000-0005-0000-0000-000087020000}"/>
    <cellStyle name="40% - Accent2 4 11" xfId="2555" xr:uid="{00000000-0005-0000-0000-000088020000}"/>
    <cellStyle name="40% - Accent2 4 12" xfId="2556" xr:uid="{00000000-0005-0000-0000-000089020000}"/>
    <cellStyle name="40% - Accent2 4 2" xfId="550" xr:uid="{00000000-0005-0000-0000-00008A020000}"/>
    <cellStyle name="40% - Accent2 4 3" xfId="551" xr:uid="{00000000-0005-0000-0000-00008B020000}"/>
    <cellStyle name="40% - Accent2 4 4" xfId="552" xr:uid="{00000000-0005-0000-0000-00008C020000}"/>
    <cellStyle name="40% - Accent2 4 5" xfId="553" xr:uid="{00000000-0005-0000-0000-00008D020000}"/>
    <cellStyle name="40% - Accent2 4 6" xfId="554" xr:uid="{00000000-0005-0000-0000-00008E020000}"/>
    <cellStyle name="40% - Accent2 4 7" xfId="555" xr:uid="{00000000-0005-0000-0000-00008F020000}"/>
    <cellStyle name="40% - Accent2 4 8" xfId="2557" xr:uid="{00000000-0005-0000-0000-000090020000}"/>
    <cellStyle name="40% - Accent2 4 9" xfId="2558" xr:uid="{00000000-0005-0000-0000-000091020000}"/>
    <cellStyle name="40% - Accent2 4_ContasExternas" xfId="2559" xr:uid="{00000000-0005-0000-0000-000092020000}"/>
    <cellStyle name="40% - Accent2 5" xfId="556" xr:uid="{00000000-0005-0000-0000-000093020000}"/>
    <cellStyle name="40% - Accent2 5 10" xfId="2560" xr:uid="{00000000-0005-0000-0000-000094020000}"/>
    <cellStyle name="40% - Accent2 5 11" xfId="2561" xr:uid="{00000000-0005-0000-0000-000095020000}"/>
    <cellStyle name="40% - Accent2 5 12" xfId="2562" xr:uid="{00000000-0005-0000-0000-000096020000}"/>
    <cellStyle name="40% - Accent2 5 2" xfId="557" xr:uid="{00000000-0005-0000-0000-000097020000}"/>
    <cellStyle name="40% - Accent2 5 3" xfId="558" xr:uid="{00000000-0005-0000-0000-000098020000}"/>
    <cellStyle name="40% - Accent2 5 4" xfId="559" xr:uid="{00000000-0005-0000-0000-000099020000}"/>
    <cellStyle name="40% - Accent2 5 5" xfId="560" xr:uid="{00000000-0005-0000-0000-00009A020000}"/>
    <cellStyle name="40% - Accent2 5 6" xfId="561" xr:uid="{00000000-0005-0000-0000-00009B020000}"/>
    <cellStyle name="40% - Accent2 5 7" xfId="562" xr:uid="{00000000-0005-0000-0000-00009C020000}"/>
    <cellStyle name="40% - Accent2 5 8" xfId="2563" xr:uid="{00000000-0005-0000-0000-00009D020000}"/>
    <cellStyle name="40% - Accent2 5 9" xfId="2564" xr:uid="{00000000-0005-0000-0000-00009E020000}"/>
    <cellStyle name="40% - Accent2 5_ContasExternas" xfId="2565" xr:uid="{00000000-0005-0000-0000-00009F020000}"/>
    <cellStyle name="40% - Accent2 6" xfId="2566" xr:uid="{00000000-0005-0000-0000-0000A0020000}"/>
    <cellStyle name="40% - Accent2 6 2" xfId="2567" xr:uid="{00000000-0005-0000-0000-0000A1020000}"/>
    <cellStyle name="40% - Accent2 6 3" xfId="2568" xr:uid="{00000000-0005-0000-0000-0000A2020000}"/>
    <cellStyle name="40% - Accent2 6 4" xfId="2569" xr:uid="{00000000-0005-0000-0000-0000A3020000}"/>
    <cellStyle name="40% - Accent2 6_ContasExternas" xfId="2570" xr:uid="{00000000-0005-0000-0000-0000A4020000}"/>
    <cellStyle name="40% - Accent2 7" xfId="2571" xr:uid="{00000000-0005-0000-0000-0000A5020000}"/>
    <cellStyle name="40% - Accent2 8" xfId="2572" xr:uid="{00000000-0005-0000-0000-0000A6020000}"/>
    <cellStyle name="40% - Accent2 9" xfId="2573" xr:uid="{00000000-0005-0000-0000-0000A7020000}"/>
    <cellStyle name="40% - Accent3 2" xfId="563" xr:uid="{00000000-0005-0000-0000-0000A8020000}"/>
    <cellStyle name="40% - Accent3 2 10" xfId="2574" xr:uid="{00000000-0005-0000-0000-0000A9020000}"/>
    <cellStyle name="40% - Accent3 2 11" xfId="2575" xr:uid="{00000000-0005-0000-0000-0000AA020000}"/>
    <cellStyle name="40% - Accent3 2 12" xfId="2576" xr:uid="{00000000-0005-0000-0000-0000AB020000}"/>
    <cellStyle name="40% - Accent3 2 2" xfId="564" xr:uid="{00000000-0005-0000-0000-0000AC020000}"/>
    <cellStyle name="40% - Accent3 2 3" xfId="565" xr:uid="{00000000-0005-0000-0000-0000AD020000}"/>
    <cellStyle name="40% - Accent3 2 4" xfId="566" xr:uid="{00000000-0005-0000-0000-0000AE020000}"/>
    <cellStyle name="40% - Accent3 2 5" xfId="567" xr:uid="{00000000-0005-0000-0000-0000AF020000}"/>
    <cellStyle name="40% - Accent3 2 6" xfId="568" xr:uid="{00000000-0005-0000-0000-0000B0020000}"/>
    <cellStyle name="40% - Accent3 2 7" xfId="569" xr:uid="{00000000-0005-0000-0000-0000B1020000}"/>
    <cellStyle name="40% - Accent3 2 8" xfId="2577" xr:uid="{00000000-0005-0000-0000-0000B2020000}"/>
    <cellStyle name="40% - Accent3 2 9" xfId="2578" xr:uid="{00000000-0005-0000-0000-0000B3020000}"/>
    <cellStyle name="40% - Accent3 2_ContasExternas" xfId="2579" xr:uid="{00000000-0005-0000-0000-0000B4020000}"/>
    <cellStyle name="40% - Accent3 3" xfId="570" xr:uid="{00000000-0005-0000-0000-0000B5020000}"/>
    <cellStyle name="40% - Accent3 3 10" xfId="2580" xr:uid="{00000000-0005-0000-0000-0000B6020000}"/>
    <cellStyle name="40% - Accent3 3 11" xfId="2581" xr:uid="{00000000-0005-0000-0000-0000B7020000}"/>
    <cellStyle name="40% - Accent3 3 12" xfId="2582" xr:uid="{00000000-0005-0000-0000-0000B8020000}"/>
    <cellStyle name="40% - Accent3 3 2" xfId="571" xr:uid="{00000000-0005-0000-0000-0000B9020000}"/>
    <cellStyle name="40% - Accent3 3 3" xfId="572" xr:uid="{00000000-0005-0000-0000-0000BA020000}"/>
    <cellStyle name="40% - Accent3 3 4" xfId="573" xr:uid="{00000000-0005-0000-0000-0000BB020000}"/>
    <cellStyle name="40% - Accent3 3 5" xfId="574" xr:uid="{00000000-0005-0000-0000-0000BC020000}"/>
    <cellStyle name="40% - Accent3 3 6" xfId="575" xr:uid="{00000000-0005-0000-0000-0000BD020000}"/>
    <cellStyle name="40% - Accent3 3 7" xfId="576" xr:uid="{00000000-0005-0000-0000-0000BE020000}"/>
    <cellStyle name="40% - Accent3 3 8" xfId="2583" xr:uid="{00000000-0005-0000-0000-0000BF020000}"/>
    <cellStyle name="40% - Accent3 3 9" xfId="2584" xr:uid="{00000000-0005-0000-0000-0000C0020000}"/>
    <cellStyle name="40% - Accent3 3_ContasExternas" xfId="2585" xr:uid="{00000000-0005-0000-0000-0000C1020000}"/>
    <cellStyle name="40% - Accent3 4" xfId="577" xr:uid="{00000000-0005-0000-0000-0000C2020000}"/>
    <cellStyle name="40% - Accent3 4 10" xfId="2586" xr:uid="{00000000-0005-0000-0000-0000C3020000}"/>
    <cellStyle name="40% - Accent3 4 11" xfId="2587" xr:uid="{00000000-0005-0000-0000-0000C4020000}"/>
    <cellStyle name="40% - Accent3 4 12" xfId="2588" xr:uid="{00000000-0005-0000-0000-0000C5020000}"/>
    <cellStyle name="40% - Accent3 4 2" xfId="578" xr:uid="{00000000-0005-0000-0000-0000C6020000}"/>
    <cellStyle name="40% - Accent3 4 3" xfId="579" xr:uid="{00000000-0005-0000-0000-0000C7020000}"/>
    <cellStyle name="40% - Accent3 4 4" xfId="580" xr:uid="{00000000-0005-0000-0000-0000C8020000}"/>
    <cellStyle name="40% - Accent3 4 5" xfId="581" xr:uid="{00000000-0005-0000-0000-0000C9020000}"/>
    <cellStyle name="40% - Accent3 4 6" xfId="582" xr:uid="{00000000-0005-0000-0000-0000CA020000}"/>
    <cellStyle name="40% - Accent3 4 7" xfId="583" xr:uid="{00000000-0005-0000-0000-0000CB020000}"/>
    <cellStyle name="40% - Accent3 4 8" xfId="2589" xr:uid="{00000000-0005-0000-0000-0000CC020000}"/>
    <cellStyle name="40% - Accent3 4 9" xfId="2590" xr:uid="{00000000-0005-0000-0000-0000CD020000}"/>
    <cellStyle name="40% - Accent3 4_ContasExternas" xfId="2591" xr:uid="{00000000-0005-0000-0000-0000CE020000}"/>
    <cellStyle name="40% - Accent3 5" xfId="584" xr:uid="{00000000-0005-0000-0000-0000CF020000}"/>
    <cellStyle name="40% - Accent3 5 10" xfId="2592" xr:uid="{00000000-0005-0000-0000-0000D0020000}"/>
    <cellStyle name="40% - Accent3 5 11" xfId="2593" xr:uid="{00000000-0005-0000-0000-0000D1020000}"/>
    <cellStyle name="40% - Accent3 5 12" xfId="2594" xr:uid="{00000000-0005-0000-0000-0000D2020000}"/>
    <cellStyle name="40% - Accent3 5 2" xfId="585" xr:uid="{00000000-0005-0000-0000-0000D3020000}"/>
    <cellStyle name="40% - Accent3 5 3" xfId="586" xr:uid="{00000000-0005-0000-0000-0000D4020000}"/>
    <cellStyle name="40% - Accent3 5 4" xfId="587" xr:uid="{00000000-0005-0000-0000-0000D5020000}"/>
    <cellStyle name="40% - Accent3 5 5" xfId="588" xr:uid="{00000000-0005-0000-0000-0000D6020000}"/>
    <cellStyle name="40% - Accent3 5 6" xfId="589" xr:uid="{00000000-0005-0000-0000-0000D7020000}"/>
    <cellStyle name="40% - Accent3 5 7" xfId="590" xr:uid="{00000000-0005-0000-0000-0000D8020000}"/>
    <cellStyle name="40% - Accent3 5 8" xfId="2595" xr:uid="{00000000-0005-0000-0000-0000D9020000}"/>
    <cellStyle name="40% - Accent3 5 9" xfId="2596" xr:uid="{00000000-0005-0000-0000-0000DA020000}"/>
    <cellStyle name="40% - Accent3 5_ContasExternas" xfId="2597" xr:uid="{00000000-0005-0000-0000-0000DB020000}"/>
    <cellStyle name="40% - Accent3 6" xfId="591" xr:uid="{00000000-0005-0000-0000-0000DC020000}"/>
    <cellStyle name="40% - Accent3 6 10" xfId="2598" xr:uid="{00000000-0005-0000-0000-0000DD020000}"/>
    <cellStyle name="40% - Accent3 6 11" xfId="2599" xr:uid="{00000000-0005-0000-0000-0000DE020000}"/>
    <cellStyle name="40% - Accent3 6 12" xfId="2600" xr:uid="{00000000-0005-0000-0000-0000DF020000}"/>
    <cellStyle name="40% - Accent3 6 2" xfId="592" xr:uid="{00000000-0005-0000-0000-0000E0020000}"/>
    <cellStyle name="40% - Accent3 6 3" xfId="593" xr:uid="{00000000-0005-0000-0000-0000E1020000}"/>
    <cellStyle name="40% - Accent3 6 4" xfId="594" xr:uid="{00000000-0005-0000-0000-0000E2020000}"/>
    <cellStyle name="40% - Accent3 6 5" xfId="595" xr:uid="{00000000-0005-0000-0000-0000E3020000}"/>
    <cellStyle name="40% - Accent3 6 6" xfId="596" xr:uid="{00000000-0005-0000-0000-0000E4020000}"/>
    <cellStyle name="40% - Accent3 6 7" xfId="597" xr:uid="{00000000-0005-0000-0000-0000E5020000}"/>
    <cellStyle name="40% - Accent3 6 8" xfId="2601" xr:uid="{00000000-0005-0000-0000-0000E6020000}"/>
    <cellStyle name="40% - Accent3 6 9" xfId="2602" xr:uid="{00000000-0005-0000-0000-0000E7020000}"/>
    <cellStyle name="40% - Accent3 6_ContasExternas" xfId="2603" xr:uid="{00000000-0005-0000-0000-0000E8020000}"/>
    <cellStyle name="40% - Accent3 7" xfId="598" xr:uid="{00000000-0005-0000-0000-0000E9020000}"/>
    <cellStyle name="40% - Accent3 7 10" xfId="2604" xr:uid="{00000000-0005-0000-0000-0000EA020000}"/>
    <cellStyle name="40% - Accent3 7 11" xfId="2605" xr:uid="{00000000-0005-0000-0000-0000EB020000}"/>
    <cellStyle name="40% - Accent3 7 12" xfId="2606" xr:uid="{00000000-0005-0000-0000-0000EC020000}"/>
    <cellStyle name="40% - Accent3 7 2" xfId="599" xr:uid="{00000000-0005-0000-0000-0000ED020000}"/>
    <cellStyle name="40% - Accent3 7 3" xfId="600" xr:uid="{00000000-0005-0000-0000-0000EE020000}"/>
    <cellStyle name="40% - Accent3 7 4" xfId="601" xr:uid="{00000000-0005-0000-0000-0000EF020000}"/>
    <cellStyle name="40% - Accent3 7 5" xfId="602" xr:uid="{00000000-0005-0000-0000-0000F0020000}"/>
    <cellStyle name="40% - Accent3 7 6" xfId="603" xr:uid="{00000000-0005-0000-0000-0000F1020000}"/>
    <cellStyle name="40% - Accent3 7 7" xfId="604" xr:uid="{00000000-0005-0000-0000-0000F2020000}"/>
    <cellStyle name="40% - Accent3 7 8" xfId="2607" xr:uid="{00000000-0005-0000-0000-0000F3020000}"/>
    <cellStyle name="40% - Accent3 7 9" xfId="2608" xr:uid="{00000000-0005-0000-0000-0000F4020000}"/>
    <cellStyle name="40% - Accent3 7_ContasExternas" xfId="2609" xr:uid="{00000000-0005-0000-0000-0000F5020000}"/>
    <cellStyle name="40% - Accent3 8" xfId="605" xr:uid="{00000000-0005-0000-0000-0000F6020000}"/>
    <cellStyle name="40% - Accent3 8 10" xfId="2610" xr:uid="{00000000-0005-0000-0000-0000F7020000}"/>
    <cellStyle name="40% - Accent3 8 11" xfId="2611" xr:uid="{00000000-0005-0000-0000-0000F8020000}"/>
    <cellStyle name="40% - Accent3 8 12" xfId="2612" xr:uid="{00000000-0005-0000-0000-0000F9020000}"/>
    <cellStyle name="40% - Accent3 8 2" xfId="606" xr:uid="{00000000-0005-0000-0000-0000FA020000}"/>
    <cellStyle name="40% - Accent3 8 3" xfId="607" xr:uid="{00000000-0005-0000-0000-0000FB020000}"/>
    <cellStyle name="40% - Accent3 8 4" xfId="608" xr:uid="{00000000-0005-0000-0000-0000FC020000}"/>
    <cellStyle name="40% - Accent3 8 5" xfId="609" xr:uid="{00000000-0005-0000-0000-0000FD020000}"/>
    <cellStyle name="40% - Accent3 8 6" xfId="610" xr:uid="{00000000-0005-0000-0000-0000FE020000}"/>
    <cellStyle name="40% - Accent3 8 7" xfId="611" xr:uid="{00000000-0005-0000-0000-0000FF020000}"/>
    <cellStyle name="40% - Accent3 8 8" xfId="2613" xr:uid="{00000000-0005-0000-0000-000000030000}"/>
    <cellStyle name="40% - Accent3 8 9" xfId="2614" xr:uid="{00000000-0005-0000-0000-000001030000}"/>
    <cellStyle name="40% - Accent3 8_ContasExternas" xfId="2615" xr:uid="{00000000-0005-0000-0000-000002030000}"/>
    <cellStyle name="40% - Accent3 9" xfId="2616" xr:uid="{00000000-0005-0000-0000-000003030000}"/>
    <cellStyle name="40% - Accent4 2" xfId="612" xr:uid="{00000000-0005-0000-0000-000004030000}"/>
    <cellStyle name="40% - Accent4 2 10" xfId="2617" xr:uid="{00000000-0005-0000-0000-000005030000}"/>
    <cellStyle name="40% - Accent4 2 11" xfId="2618" xr:uid="{00000000-0005-0000-0000-000006030000}"/>
    <cellStyle name="40% - Accent4 2 12" xfId="2619" xr:uid="{00000000-0005-0000-0000-000007030000}"/>
    <cellStyle name="40% - Accent4 2 2" xfId="613" xr:uid="{00000000-0005-0000-0000-000008030000}"/>
    <cellStyle name="40% - Accent4 2 3" xfId="614" xr:uid="{00000000-0005-0000-0000-000009030000}"/>
    <cellStyle name="40% - Accent4 2 4" xfId="615" xr:uid="{00000000-0005-0000-0000-00000A030000}"/>
    <cellStyle name="40% - Accent4 2 5" xfId="616" xr:uid="{00000000-0005-0000-0000-00000B030000}"/>
    <cellStyle name="40% - Accent4 2 6" xfId="617" xr:uid="{00000000-0005-0000-0000-00000C030000}"/>
    <cellStyle name="40% - Accent4 2 7" xfId="618" xr:uid="{00000000-0005-0000-0000-00000D030000}"/>
    <cellStyle name="40% - Accent4 2 8" xfId="2620" xr:uid="{00000000-0005-0000-0000-00000E030000}"/>
    <cellStyle name="40% - Accent4 2 9" xfId="2621" xr:uid="{00000000-0005-0000-0000-00000F030000}"/>
    <cellStyle name="40% - Accent4 2_ContasExternas" xfId="2622" xr:uid="{00000000-0005-0000-0000-000010030000}"/>
    <cellStyle name="40% - Accent4 3" xfId="619" xr:uid="{00000000-0005-0000-0000-000011030000}"/>
    <cellStyle name="40% - Accent4 3 10" xfId="2623" xr:uid="{00000000-0005-0000-0000-000012030000}"/>
    <cellStyle name="40% - Accent4 3 11" xfId="2624" xr:uid="{00000000-0005-0000-0000-000013030000}"/>
    <cellStyle name="40% - Accent4 3 12" xfId="2625" xr:uid="{00000000-0005-0000-0000-000014030000}"/>
    <cellStyle name="40% - Accent4 3 2" xfId="620" xr:uid="{00000000-0005-0000-0000-000015030000}"/>
    <cellStyle name="40% - Accent4 3 3" xfId="621" xr:uid="{00000000-0005-0000-0000-000016030000}"/>
    <cellStyle name="40% - Accent4 3 4" xfId="622" xr:uid="{00000000-0005-0000-0000-000017030000}"/>
    <cellStyle name="40% - Accent4 3 5" xfId="623" xr:uid="{00000000-0005-0000-0000-000018030000}"/>
    <cellStyle name="40% - Accent4 3 6" xfId="624" xr:uid="{00000000-0005-0000-0000-000019030000}"/>
    <cellStyle name="40% - Accent4 3 7" xfId="625" xr:uid="{00000000-0005-0000-0000-00001A030000}"/>
    <cellStyle name="40% - Accent4 3 8" xfId="2626" xr:uid="{00000000-0005-0000-0000-00001B030000}"/>
    <cellStyle name="40% - Accent4 3 9" xfId="2627" xr:uid="{00000000-0005-0000-0000-00001C030000}"/>
    <cellStyle name="40% - Accent4 3_ContasExternas" xfId="2628" xr:uid="{00000000-0005-0000-0000-00001D030000}"/>
    <cellStyle name="40% - Accent4 4" xfId="626" xr:uid="{00000000-0005-0000-0000-00001E030000}"/>
    <cellStyle name="40% - Accent4 4 10" xfId="2629" xr:uid="{00000000-0005-0000-0000-00001F030000}"/>
    <cellStyle name="40% - Accent4 4 11" xfId="2630" xr:uid="{00000000-0005-0000-0000-000020030000}"/>
    <cellStyle name="40% - Accent4 4 12" xfId="2631" xr:uid="{00000000-0005-0000-0000-000021030000}"/>
    <cellStyle name="40% - Accent4 4 2" xfId="627" xr:uid="{00000000-0005-0000-0000-000022030000}"/>
    <cellStyle name="40% - Accent4 4 3" xfId="628" xr:uid="{00000000-0005-0000-0000-000023030000}"/>
    <cellStyle name="40% - Accent4 4 4" xfId="629" xr:uid="{00000000-0005-0000-0000-000024030000}"/>
    <cellStyle name="40% - Accent4 4 5" xfId="630" xr:uid="{00000000-0005-0000-0000-000025030000}"/>
    <cellStyle name="40% - Accent4 4 6" xfId="631" xr:uid="{00000000-0005-0000-0000-000026030000}"/>
    <cellStyle name="40% - Accent4 4 7" xfId="632" xr:uid="{00000000-0005-0000-0000-000027030000}"/>
    <cellStyle name="40% - Accent4 4 8" xfId="2632" xr:uid="{00000000-0005-0000-0000-000028030000}"/>
    <cellStyle name="40% - Accent4 4 9" xfId="2633" xr:uid="{00000000-0005-0000-0000-000029030000}"/>
    <cellStyle name="40% - Accent4 4_ContasExternas" xfId="2634" xr:uid="{00000000-0005-0000-0000-00002A030000}"/>
    <cellStyle name="40% - Accent4 5" xfId="633" xr:uid="{00000000-0005-0000-0000-00002B030000}"/>
    <cellStyle name="40% - Accent4 5 10" xfId="2635" xr:uid="{00000000-0005-0000-0000-00002C030000}"/>
    <cellStyle name="40% - Accent4 5 11" xfId="2636" xr:uid="{00000000-0005-0000-0000-00002D030000}"/>
    <cellStyle name="40% - Accent4 5 12" xfId="2637" xr:uid="{00000000-0005-0000-0000-00002E030000}"/>
    <cellStyle name="40% - Accent4 5 2" xfId="634" xr:uid="{00000000-0005-0000-0000-00002F030000}"/>
    <cellStyle name="40% - Accent4 5 3" xfId="635" xr:uid="{00000000-0005-0000-0000-000030030000}"/>
    <cellStyle name="40% - Accent4 5 4" xfId="636" xr:uid="{00000000-0005-0000-0000-000031030000}"/>
    <cellStyle name="40% - Accent4 5 5" xfId="637" xr:uid="{00000000-0005-0000-0000-000032030000}"/>
    <cellStyle name="40% - Accent4 5 6" xfId="638" xr:uid="{00000000-0005-0000-0000-000033030000}"/>
    <cellStyle name="40% - Accent4 5 7" xfId="639" xr:uid="{00000000-0005-0000-0000-000034030000}"/>
    <cellStyle name="40% - Accent4 5 8" xfId="2638" xr:uid="{00000000-0005-0000-0000-000035030000}"/>
    <cellStyle name="40% - Accent4 5 9" xfId="2639" xr:uid="{00000000-0005-0000-0000-000036030000}"/>
    <cellStyle name="40% - Accent4 5_ContasExternas" xfId="2640" xr:uid="{00000000-0005-0000-0000-000037030000}"/>
    <cellStyle name="40% - Accent4 6" xfId="640" xr:uid="{00000000-0005-0000-0000-000038030000}"/>
    <cellStyle name="40% - Accent4 6 10" xfId="2641" xr:uid="{00000000-0005-0000-0000-000039030000}"/>
    <cellStyle name="40% - Accent4 6 11" xfId="2642" xr:uid="{00000000-0005-0000-0000-00003A030000}"/>
    <cellStyle name="40% - Accent4 6 12" xfId="2643" xr:uid="{00000000-0005-0000-0000-00003B030000}"/>
    <cellStyle name="40% - Accent4 6 2" xfId="641" xr:uid="{00000000-0005-0000-0000-00003C030000}"/>
    <cellStyle name="40% - Accent4 6 3" xfId="642" xr:uid="{00000000-0005-0000-0000-00003D030000}"/>
    <cellStyle name="40% - Accent4 6 4" xfId="643" xr:uid="{00000000-0005-0000-0000-00003E030000}"/>
    <cellStyle name="40% - Accent4 6 5" xfId="644" xr:uid="{00000000-0005-0000-0000-00003F030000}"/>
    <cellStyle name="40% - Accent4 6 6" xfId="645" xr:uid="{00000000-0005-0000-0000-000040030000}"/>
    <cellStyle name="40% - Accent4 6 7" xfId="646" xr:uid="{00000000-0005-0000-0000-000041030000}"/>
    <cellStyle name="40% - Accent4 6 8" xfId="2644" xr:uid="{00000000-0005-0000-0000-000042030000}"/>
    <cellStyle name="40% - Accent4 6 9" xfId="2645" xr:uid="{00000000-0005-0000-0000-000043030000}"/>
    <cellStyle name="40% - Accent4 6_ContasExternas" xfId="2646" xr:uid="{00000000-0005-0000-0000-000044030000}"/>
    <cellStyle name="40% - Accent4 7" xfId="647" xr:uid="{00000000-0005-0000-0000-000045030000}"/>
    <cellStyle name="40% - Accent4 7 10" xfId="2647" xr:uid="{00000000-0005-0000-0000-000046030000}"/>
    <cellStyle name="40% - Accent4 7 11" xfId="2648" xr:uid="{00000000-0005-0000-0000-000047030000}"/>
    <cellStyle name="40% - Accent4 7 12" xfId="2649" xr:uid="{00000000-0005-0000-0000-000048030000}"/>
    <cellStyle name="40% - Accent4 7 2" xfId="648" xr:uid="{00000000-0005-0000-0000-000049030000}"/>
    <cellStyle name="40% - Accent4 7 3" xfId="649" xr:uid="{00000000-0005-0000-0000-00004A030000}"/>
    <cellStyle name="40% - Accent4 7 4" xfId="650" xr:uid="{00000000-0005-0000-0000-00004B030000}"/>
    <cellStyle name="40% - Accent4 7 5" xfId="651" xr:uid="{00000000-0005-0000-0000-00004C030000}"/>
    <cellStyle name="40% - Accent4 7 6" xfId="652" xr:uid="{00000000-0005-0000-0000-00004D030000}"/>
    <cellStyle name="40% - Accent4 7 7" xfId="653" xr:uid="{00000000-0005-0000-0000-00004E030000}"/>
    <cellStyle name="40% - Accent4 7 8" xfId="2650" xr:uid="{00000000-0005-0000-0000-00004F030000}"/>
    <cellStyle name="40% - Accent4 7 9" xfId="2651" xr:uid="{00000000-0005-0000-0000-000050030000}"/>
    <cellStyle name="40% - Accent4 7_ContasExternas" xfId="2652" xr:uid="{00000000-0005-0000-0000-000051030000}"/>
    <cellStyle name="40% - Accent4 8" xfId="654" xr:uid="{00000000-0005-0000-0000-000052030000}"/>
    <cellStyle name="40% - Accent4 8 10" xfId="2653" xr:uid="{00000000-0005-0000-0000-000053030000}"/>
    <cellStyle name="40% - Accent4 8 11" xfId="2654" xr:uid="{00000000-0005-0000-0000-000054030000}"/>
    <cellStyle name="40% - Accent4 8 12" xfId="2655" xr:uid="{00000000-0005-0000-0000-000055030000}"/>
    <cellStyle name="40% - Accent4 8 2" xfId="655" xr:uid="{00000000-0005-0000-0000-000056030000}"/>
    <cellStyle name="40% - Accent4 8 3" xfId="656" xr:uid="{00000000-0005-0000-0000-000057030000}"/>
    <cellStyle name="40% - Accent4 8 4" xfId="657" xr:uid="{00000000-0005-0000-0000-000058030000}"/>
    <cellStyle name="40% - Accent4 8 5" xfId="658" xr:uid="{00000000-0005-0000-0000-000059030000}"/>
    <cellStyle name="40% - Accent4 8 6" xfId="659" xr:uid="{00000000-0005-0000-0000-00005A030000}"/>
    <cellStyle name="40% - Accent4 8 7" xfId="660" xr:uid="{00000000-0005-0000-0000-00005B030000}"/>
    <cellStyle name="40% - Accent4 8 8" xfId="2656" xr:uid="{00000000-0005-0000-0000-00005C030000}"/>
    <cellStyle name="40% - Accent4 8 9" xfId="2657" xr:uid="{00000000-0005-0000-0000-00005D030000}"/>
    <cellStyle name="40% - Accent4 8_ContasExternas" xfId="2658" xr:uid="{00000000-0005-0000-0000-00005E030000}"/>
    <cellStyle name="40% - Accent4 9" xfId="2659" xr:uid="{00000000-0005-0000-0000-00005F030000}"/>
    <cellStyle name="40% - Accent5 2" xfId="661" xr:uid="{00000000-0005-0000-0000-000060030000}"/>
    <cellStyle name="40% - Accent5 2 10" xfId="2660" xr:uid="{00000000-0005-0000-0000-000061030000}"/>
    <cellStyle name="40% - Accent5 2 11" xfId="2661" xr:uid="{00000000-0005-0000-0000-000062030000}"/>
    <cellStyle name="40% - Accent5 2 12" xfId="2662" xr:uid="{00000000-0005-0000-0000-000063030000}"/>
    <cellStyle name="40% - Accent5 2 2" xfId="662" xr:uid="{00000000-0005-0000-0000-000064030000}"/>
    <cellStyle name="40% - Accent5 2 3" xfId="663" xr:uid="{00000000-0005-0000-0000-000065030000}"/>
    <cellStyle name="40% - Accent5 2 4" xfId="664" xr:uid="{00000000-0005-0000-0000-000066030000}"/>
    <cellStyle name="40% - Accent5 2 5" xfId="665" xr:uid="{00000000-0005-0000-0000-000067030000}"/>
    <cellStyle name="40% - Accent5 2 6" xfId="666" xr:uid="{00000000-0005-0000-0000-000068030000}"/>
    <cellStyle name="40% - Accent5 2 7" xfId="667" xr:uid="{00000000-0005-0000-0000-000069030000}"/>
    <cellStyle name="40% - Accent5 2 8" xfId="2663" xr:uid="{00000000-0005-0000-0000-00006A030000}"/>
    <cellStyle name="40% - Accent5 2 9" xfId="2664" xr:uid="{00000000-0005-0000-0000-00006B030000}"/>
    <cellStyle name="40% - Accent5 2_ContasExternas" xfId="2665" xr:uid="{00000000-0005-0000-0000-00006C030000}"/>
    <cellStyle name="40% - Accent5 3" xfId="668" xr:uid="{00000000-0005-0000-0000-00006D030000}"/>
    <cellStyle name="40% - Accent5 3 10" xfId="2666" xr:uid="{00000000-0005-0000-0000-00006E030000}"/>
    <cellStyle name="40% - Accent5 3 11" xfId="2667" xr:uid="{00000000-0005-0000-0000-00006F030000}"/>
    <cellStyle name="40% - Accent5 3 12" xfId="2668" xr:uid="{00000000-0005-0000-0000-000070030000}"/>
    <cellStyle name="40% - Accent5 3 2" xfId="669" xr:uid="{00000000-0005-0000-0000-000071030000}"/>
    <cellStyle name="40% - Accent5 3 3" xfId="670" xr:uid="{00000000-0005-0000-0000-000072030000}"/>
    <cellStyle name="40% - Accent5 3 4" xfId="671" xr:uid="{00000000-0005-0000-0000-000073030000}"/>
    <cellStyle name="40% - Accent5 3 5" xfId="672" xr:uid="{00000000-0005-0000-0000-000074030000}"/>
    <cellStyle name="40% - Accent5 3 6" xfId="673" xr:uid="{00000000-0005-0000-0000-000075030000}"/>
    <cellStyle name="40% - Accent5 3 7" xfId="674" xr:uid="{00000000-0005-0000-0000-000076030000}"/>
    <cellStyle name="40% - Accent5 3 8" xfId="2669" xr:uid="{00000000-0005-0000-0000-000077030000}"/>
    <cellStyle name="40% - Accent5 3 9" xfId="2670" xr:uid="{00000000-0005-0000-0000-000078030000}"/>
    <cellStyle name="40% - Accent5 3_ContasExternas" xfId="2671" xr:uid="{00000000-0005-0000-0000-000079030000}"/>
    <cellStyle name="40% - Accent5 4" xfId="675" xr:uid="{00000000-0005-0000-0000-00007A030000}"/>
    <cellStyle name="40% - Accent5 4 10" xfId="2672" xr:uid="{00000000-0005-0000-0000-00007B030000}"/>
    <cellStyle name="40% - Accent5 4 11" xfId="2673" xr:uid="{00000000-0005-0000-0000-00007C030000}"/>
    <cellStyle name="40% - Accent5 4 12" xfId="2674" xr:uid="{00000000-0005-0000-0000-00007D030000}"/>
    <cellStyle name="40% - Accent5 4 2" xfId="676" xr:uid="{00000000-0005-0000-0000-00007E030000}"/>
    <cellStyle name="40% - Accent5 4 3" xfId="677" xr:uid="{00000000-0005-0000-0000-00007F030000}"/>
    <cellStyle name="40% - Accent5 4 4" xfId="678" xr:uid="{00000000-0005-0000-0000-000080030000}"/>
    <cellStyle name="40% - Accent5 4 5" xfId="679" xr:uid="{00000000-0005-0000-0000-000081030000}"/>
    <cellStyle name="40% - Accent5 4 6" xfId="680" xr:uid="{00000000-0005-0000-0000-000082030000}"/>
    <cellStyle name="40% - Accent5 4 7" xfId="681" xr:uid="{00000000-0005-0000-0000-000083030000}"/>
    <cellStyle name="40% - Accent5 4 8" xfId="2675" xr:uid="{00000000-0005-0000-0000-000084030000}"/>
    <cellStyle name="40% - Accent5 4 9" xfId="2676" xr:uid="{00000000-0005-0000-0000-000085030000}"/>
    <cellStyle name="40% - Accent5 4_ContasExternas" xfId="2677" xr:uid="{00000000-0005-0000-0000-000086030000}"/>
    <cellStyle name="40% - Accent5 5" xfId="682" xr:uid="{00000000-0005-0000-0000-000087030000}"/>
    <cellStyle name="40% - Accent5 5 10" xfId="2678" xr:uid="{00000000-0005-0000-0000-000088030000}"/>
    <cellStyle name="40% - Accent5 5 11" xfId="2679" xr:uid="{00000000-0005-0000-0000-000089030000}"/>
    <cellStyle name="40% - Accent5 5 12" xfId="2680" xr:uid="{00000000-0005-0000-0000-00008A030000}"/>
    <cellStyle name="40% - Accent5 5 2" xfId="683" xr:uid="{00000000-0005-0000-0000-00008B030000}"/>
    <cellStyle name="40% - Accent5 5 3" xfId="684" xr:uid="{00000000-0005-0000-0000-00008C030000}"/>
    <cellStyle name="40% - Accent5 5 4" xfId="685" xr:uid="{00000000-0005-0000-0000-00008D030000}"/>
    <cellStyle name="40% - Accent5 5 5" xfId="686" xr:uid="{00000000-0005-0000-0000-00008E030000}"/>
    <cellStyle name="40% - Accent5 5 6" xfId="687" xr:uid="{00000000-0005-0000-0000-00008F030000}"/>
    <cellStyle name="40% - Accent5 5 7" xfId="688" xr:uid="{00000000-0005-0000-0000-000090030000}"/>
    <cellStyle name="40% - Accent5 5 8" xfId="2681" xr:uid="{00000000-0005-0000-0000-000091030000}"/>
    <cellStyle name="40% - Accent5 5 9" xfId="2682" xr:uid="{00000000-0005-0000-0000-000092030000}"/>
    <cellStyle name="40% - Accent5 5_ContasExternas" xfId="2683" xr:uid="{00000000-0005-0000-0000-000093030000}"/>
    <cellStyle name="40% - Accent5 6" xfId="689" xr:uid="{00000000-0005-0000-0000-000094030000}"/>
    <cellStyle name="40% - Accent5 6 10" xfId="2684" xr:uid="{00000000-0005-0000-0000-000095030000}"/>
    <cellStyle name="40% - Accent5 6 11" xfId="2685" xr:uid="{00000000-0005-0000-0000-000096030000}"/>
    <cellStyle name="40% - Accent5 6 12" xfId="2686" xr:uid="{00000000-0005-0000-0000-000097030000}"/>
    <cellStyle name="40% - Accent5 6 2" xfId="690" xr:uid="{00000000-0005-0000-0000-000098030000}"/>
    <cellStyle name="40% - Accent5 6 3" xfId="691" xr:uid="{00000000-0005-0000-0000-000099030000}"/>
    <cellStyle name="40% - Accent5 6 4" xfId="692" xr:uid="{00000000-0005-0000-0000-00009A030000}"/>
    <cellStyle name="40% - Accent5 6 5" xfId="693" xr:uid="{00000000-0005-0000-0000-00009B030000}"/>
    <cellStyle name="40% - Accent5 6 6" xfId="694" xr:uid="{00000000-0005-0000-0000-00009C030000}"/>
    <cellStyle name="40% - Accent5 6 7" xfId="695" xr:uid="{00000000-0005-0000-0000-00009D030000}"/>
    <cellStyle name="40% - Accent5 6 8" xfId="2687" xr:uid="{00000000-0005-0000-0000-00009E030000}"/>
    <cellStyle name="40% - Accent5 6 9" xfId="2688" xr:uid="{00000000-0005-0000-0000-00009F030000}"/>
    <cellStyle name="40% - Accent5 6_ContasExternas" xfId="2689" xr:uid="{00000000-0005-0000-0000-0000A0030000}"/>
    <cellStyle name="40% - Accent5 7" xfId="696" xr:uid="{00000000-0005-0000-0000-0000A1030000}"/>
    <cellStyle name="40% - Accent5 7 10" xfId="2690" xr:uid="{00000000-0005-0000-0000-0000A2030000}"/>
    <cellStyle name="40% - Accent5 7 11" xfId="2691" xr:uid="{00000000-0005-0000-0000-0000A3030000}"/>
    <cellStyle name="40% - Accent5 7 12" xfId="2692" xr:uid="{00000000-0005-0000-0000-0000A4030000}"/>
    <cellStyle name="40% - Accent5 7 2" xfId="697" xr:uid="{00000000-0005-0000-0000-0000A5030000}"/>
    <cellStyle name="40% - Accent5 7 3" xfId="698" xr:uid="{00000000-0005-0000-0000-0000A6030000}"/>
    <cellStyle name="40% - Accent5 7 4" xfId="699" xr:uid="{00000000-0005-0000-0000-0000A7030000}"/>
    <cellStyle name="40% - Accent5 7 5" xfId="700" xr:uid="{00000000-0005-0000-0000-0000A8030000}"/>
    <cellStyle name="40% - Accent5 7 6" xfId="701" xr:uid="{00000000-0005-0000-0000-0000A9030000}"/>
    <cellStyle name="40% - Accent5 7 7" xfId="702" xr:uid="{00000000-0005-0000-0000-0000AA030000}"/>
    <cellStyle name="40% - Accent5 7 8" xfId="2693" xr:uid="{00000000-0005-0000-0000-0000AB030000}"/>
    <cellStyle name="40% - Accent5 7 9" xfId="2694" xr:uid="{00000000-0005-0000-0000-0000AC030000}"/>
    <cellStyle name="40% - Accent5 7_ContasExternas" xfId="2695" xr:uid="{00000000-0005-0000-0000-0000AD030000}"/>
    <cellStyle name="40% - Accent5 8" xfId="703" xr:uid="{00000000-0005-0000-0000-0000AE030000}"/>
    <cellStyle name="40% - Accent5 8 10" xfId="2696" xr:uid="{00000000-0005-0000-0000-0000AF030000}"/>
    <cellStyle name="40% - Accent5 8 11" xfId="2697" xr:uid="{00000000-0005-0000-0000-0000B0030000}"/>
    <cellStyle name="40% - Accent5 8 12" xfId="2698" xr:uid="{00000000-0005-0000-0000-0000B1030000}"/>
    <cellStyle name="40% - Accent5 8 2" xfId="704" xr:uid="{00000000-0005-0000-0000-0000B2030000}"/>
    <cellStyle name="40% - Accent5 8 3" xfId="705" xr:uid="{00000000-0005-0000-0000-0000B3030000}"/>
    <cellStyle name="40% - Accent5 8 4" xfId="706" xr:uid="{00000000-0005-0000-0000-0000B4030000}"/>
    <cellStyle name="40% - Accent5 8 5" xfId="707" xr:uid="{00000000-0005-0000-0000-0000B5030000}"/>
    <cellStyle name="40% - Accent5 8 6" xfId="708" xr:uid="{00000000-0005-0000-0000-0000B6030000}"/>
    <cellStyle name="40% - Accent5 8 7" xfId="709" xr:uid="{00000000-0005-0000-0000-0000B7030000}"/>
    <cellStyle name="40% - Accent5 8 8" xfId="2699" xr:uid="{00000000-0005-0000-0000-0000B8030000}"/>
    <cellStyle name="40% - Accent5 8 9" xfId="2700" xr:uid="{00000000-0005-0000-0000-0000B9030000}"/>
    <cellStyle name="40% - Accent5 8_ContasExternas" xfId="2701" xr:uid="{00000000-0005-0000-0000-0000BA030000}"/>
    <cellStyle name="40% - Accent5 9" xfId="2702" xr:uid="{00000000-0005-0000-0000-0000BB030000}"/>
    <cellStyle name="40% - Accent6 2" xfId="710" xr:uid="{00000000-0005-0000-0000-0000BC030000}"/>
    <cellStyle name="40% - Accent6 2 10" xfId="2703" xr:uid="{00000000-0005-0000-0000-0000BD030000}"/>
    <cellStyle name="40% - Accent6 2 11" xfId="2704" xr:uid="{00000000-0005-0000-0000-0000BE030000}"/>
    <cellStyle name="40% - Accent6 2 12" xfId="2705" xr:uid="{00000000-0005-0000-0000-0000BF030000}"/>
    <cellStyle name="40% - Accent6 2 2" xfId="711" xr:uid="{00000000-0005-0000-0000-0000C0030000}"/>
    <cellStyle name="40% - Accent6 2 3" xfId="712" xr:uid="{00000000-0005-0000-0000-0000C1030000}"/>
    <cellStyle name="40% - Accent6 2 4" xfId="713" xr:uid="{00000000-0005-0000-0000-0000C2030000}"/>
    <cellStyle name="40% - Accent6 2 5" xfId="714" xr:uid="{00000000-0005-0000-0000-0000C3030000}"/>
    <cellStyle name="40% - Accent6 2 6" xfId="715" xr:uid="{00000000-0005-0000-0000-0000C4030000}"/>
    <cellStyle name="40% - Accent6 2 7" xfId="716" xr:uid="{00000000-0005-0000-0000-0000C5030000}"/>
    <cellStyle name="40% - Accent6 2 8" xfId="2706" xr:uid="{00000000-0005-0000-0000-0000C6030000}"/>
    <cellStyle name="40% - Accent6 2 9" xfId="2707" xr:uid="{00000000-0005-0000-0000-0000C7030000}"/>
    <cellStyle name="40% - Accent6 2_ContasExternas" xfId="2708" xr:uid="{00000000-0005-0000-0000-0000C8030000}"/>
    <cellStyle name="40% - Accent6 3" xfId="717" xr:uid="{00000000-0005-0000-0000-0000C9030000}"/>
    <cellStyle name="40% - Accent6 3 10" xfId="2709" xr:uid="{00000000-0005-0000-0000-0000CA030000}"/>
    <cellStyle name="40% - Accent6 3 11" xfId="2710" xr:uid="{00000000-0005-0000-0000-0000CB030000}"/>
    <cellStyle name="40% - Accent6 3 12" xfId="2711" xr:uid="{00000000-0005-0000-0000-0000CC030000}"/>
    <cellStyle name="40% - Accent6 3 2" xfId="718" xr:uid="{00000000-0005-0000-0000-0000CD030000}"/>
    <cellStyle name="40% - Accent6 3 3" xfId="719" xr:uid="{00000000-0005-0000-0000-0000CE030000}"/>
    <cellStyle name="40% - Accent6 3 4" xfId="720" xr:uid="{00000000-0005-0000-0000-0000CF030000}"/>
    <cellStyle name="40% - Accent6 3 5" xfId="721" xr:uid="{00000000-0005-0000-0000-0000D0030000}"/>
    <cellStyle name="40% - Accent6 3 6" xfId="722" xr:uid="{00000000-0005-0000-0000-0000D1030000}"/>
    <cellStyle name="40% - Accent6 3 7" xfId="723" xr:uid="{00000000-0005-0000-0000-0000D2030000}"/>
    <cellStyle name="40% - Accent6 3 8" xfId="2712" xr:uid="{00000000-0005-0000-0000-0000D3030000}"/>
    <cellStyle name="40% - Accent6 3 9" xfId="2713" xr:uid="{00000000-0005-0000-0000-0000D4030000}"/>
    <cellStyle name="40% - Accent6 3_ContasExternas" xfId="2714" xr:uid="{00000000-0005-0000-0000-0000D5030000}"/>
    <cellStyle name="40% - Accent6 4" xfId="724" xr:uid="{00000000-0005-0000-0000-0000D6030000}"/>
    <cellStyle name="40% - Accent6 4 10" xfId="2715" xr:uid="{00000000-0005-0000-0000-0000D7030000}"/>
    <cellStyle name="40% - Accent6 4 11" xfId="2716" xr:uid="{00000000-0005-0000-0000-0000D8030000}"/>
    <cellStyle name="40% - Accent6 4 12" xfId="2717" xr:uid="{00000000-0005-0000-0000-0000D9030000}"/>
    <cellStyle name="40% - Accent6 4 2" xfId="725" xr:uid="{00000000-0005-0000-0000-0000DA030000}"/>
    <cellStyle name="40% - Accent6 4 3" xfId="726" xr:uid="{00000000-0005-0000-0000-0000DB030000}"/>
    <cellStyle name="40% - Accent6 4 4" xfId="727" xr:uid="{00000000-0005-0000-0000-0000DC030000}"/>
    <cellStyle name="40% - Accent6 4 5" xfId="728" xr:uid="{00000000-0005-0000-0000-0000DD030000}"/>
    <cellStyle name="40% - Accent6 4 6" xfId="729" xr:uid="{00000000-0005-0000-0000-0000DE030000}"/>
    <cellStyle name="40% - Accent6 4 7" xfId="730" xr:uid="{00000000-0005-0000-0000-0000DF030000}"/>
    <cellStyle name="40% - Accent6 4 8" xfId="2718" xr:uid="{00000000-0005-0000-0000-0000E0030000}"/>
    <cellStyle name="40% - Accent6 4 9" xfId="2719" xr:uid="{00000000-0005-0000-0000-0000E1030000}"/>
    <cellStyle name="40% - Accent6 4_ContasExternas" xfId="2720" xr:uid="{00000000-0005-0000-0000-0000E2030000}"/>
    <cellStyle name="40% - Accent6 5" xfId="731" xr:uid="{00000000-0005-0000-0000-0000E3030000}"/>
    <cellStyle name="40% - Accent6 5 10" xfId="2721" xr:uid="{00000000-0005-0000-0000-0000E4030000}"/>
    <cellStyle name="40% - Accent6 5 11" xfId="2722" xr:uid="{00000000-0005-0000-0000-0000E5030000}"/>
    <cellStyle name="40% - Accent6 5 12" xfId="2723" xr:uid="{00000000-0005-0000-0000-0000E6030000}"/>
    <cellStyle name="40% - Accent6 5 2" xfId="732" xr:uid="{00000000-0005-0000-0000-0000E7030000}"/>
    <cellStyle name="40% - Accent6 5 3" xfId="733" xr:uid="{00000000-0005-0000-0000-0000E8030000}"/>
    <cellStyle name="40% - Accent6 5 4" xfId="734" xr:uid="{00000000-0005-0000-0000-0000E9030000}"/>
    <cellStyle name="40% - Accent6 5 5" xfId="735" xr:uid="{00000000-0005-0000-0000-0000EA030000}"/>
    <cellStyle name="40% - Accent6 5 6" xfId="736" xr:uid="{00000000-0005-0000-0000-0000EB030000}"/>
    <cellStyle name="40% - Accent6 5 7" xfId="737" xr:uid="{00000000-0005-0000-0000-0000EC030000}"/>
    <cellStyle name="40% - Accent6 5 8" xfId="2724" xr:uid="{00000000-0005-0000-0000-0000ED030000}"/>
    <cellStyle name="40% - Accent6 5 9" xfId="2725" xr:uid="{00000000-0005-0000-0000-0000EE030000}"/>
    <cellStyle name="40% - Accent6 5_ContasExternas" xfId="2726" xr:uid="{00000000-0005-0000-0000-0000EF030000}"/>
    <cellStyle name="40% - Accent6 6" xfId="738" xr:uid="{00000000-0005-0000-0000-0000F0030000}"/>
    <cellStyle name="40% - Accent6 6 10" xfId="2727" xr:uid="{00000000-0005-0000-0000-0000F1030000}"/>
    <cellStyle name="40% - Accent6 6 11" xfId="2728" xr:uid="{00000000-0005-0000-0000-0000F2030000}"/>
    <cellStyle name="40% - Accent6 6 12" xfId="2729" xr:uid="{00000000-0005-0000-0000-0000F3030000}"/>
    <cellStyle name="40% - Accent6 6 2" xfId="739" xr:uid="{00000000-0005-0000-0000-0000F4030000}"/>
    <cellStyle name="40% - Accent6 6 3" xfId="740" xr:uid="{00000000-0005-0000-0000-0000F5030000}"/>
    <cellStyle name="40% - Accent6 6 4" xfId="741" xr:uid="{00000000-0005-0000-0000-0000F6030000}"/>
    <cellStyle name="40% - Accent6 6 5" xfId="742" xr:uid="{00000000-0005-0000-0000-0000F7030000}"/>
    <cellStyle name="40% - Accent6 6 6" xfId="743" xr:uid="{00000000-0005-0000-0000-0000F8030000}"/>
    <cellStyle name="40% - Accent6 6 7" xfId="744" xr:uid="{00000000-0005-0000-0000-0000F9030000}"/>
    <cellStyle name="40% - Accent6 6 8" xfId="2730" xr:uid="{00000000-0005-0000-0000-0000FA030000}"/>
    <cellStyle name="40% - Accent6 6 9" xfId="2731" xr:uid="{00000000-0005-0000-0000-0000FB030000}"/>
    <cellStyle name="40% - Accent6 6_ContasExternas" xfId="2732" xr:uid="{00000000-0005-0000-0000-0000FC030000}"/>
    <cellStyle name="40% - Accent6 7" xfId="745" xr:uid="{00000000-0005-0000-0000-0000FD030000}"/>
    <cellStyle name="40% - Accent6 7 10" xfId="2733" xr:uid="{00000000-0005-0000-0000-0000FE030000}"/>
    <cellStyle name="40% - Accent6 7 11" xfId="2734" xr:uid="{00000000-0005-0000-0000-0000FF030000}"/>
    <cellStyle name="40% - Accent6 7 12" xfId="2735" xr:uid="{00000000-0005-0000-0000-000000040000}"/>
    <cellStyle name="40% - Accent6 7 2" xfId="746" xr:uid="{00000000-0005-0000-0000-000001040000}"/>
    <cellStyle name="40% - Accent6 7 3" xfId="747" xr:uid="{00000000-0005-0000-0000-000002040000}"/>
    <cellStyle name="40% - Accent6 7 4" xfId="748" xr:uid="{00000000-0005-0000-0000-000003040000}"/>
    <cellStyle name="40% - Accent6 7 5" xfId="749" xr:uid="{00000000-0005-0000-0000-000004040000}"/>
    <cellStyle name="40% - Accent6 7 6" xfId="750" xr:uid="{00000000-0005-0000-0000-000005040000}"/>
    <cellStyle name="40% - Accent6 7 7" xfId="751" xr:uid="{00000000-0005-0000-0000-000006040000}"/>
    <cellStyle name="40% - Accent6 7 8" xfId="2736" xr:uid="{00000000-0005-0000-0000-000007040000}"/>
    <cellStyle name="40% - Accent6 7 9" xfId="2737" xr:uid="{00000000-0005-0000-0000-000008040000}"/>
    <cellStyle name="40% - Accent6 7_ContasExternas" xfId="2738" xr:uid="{00000000-0005-0000-0000-000009040000}"/>
    <cellStyle name="40% - Accent6 8" xfId="752" xr:uid="{00000000-0005-0000-0000-00000A040000}"/>
    <cellStyle name="40% - Accent6 8 10" xfId="2739" xr:uid="{00000000-0005-0000-0000-00000B040000}"/>
    <cellStyle name="40% - Accent6 8 11" xfId="2740" xr:uid="{00000000-0005-0000-0000-00000C040000}"/>
    <cellStyle name="40% - Accent6 8 12" xfId="2741" xr:uid="{00000000-0005-0000-0000-00000D040000}"/>
    <cellStyle name="40% - Accent6 8 2" xfId="753" xr:uid="{00000000-0005-0000-0000-00000E040000}"/>
    <cellStyle name="40% - Accent6 8 3" xfId="754" xr:uid="{00000000-0005-0000-0000-00000F040000}"/>
    <cellStyle name="40% - Accent6 8 4" xfId="755" xr:uid="{00000000-0005-0000-0000-000010040000}"/>
    <cellStyle name="40% - Accent6 8 5" xfId="756" xr:uid="{00000000-0005-0000-0000-000011040000}"/>
    <cellStyle name="40% - Accent6 8 6" xfId="757" xr:uid="{00000000-0005-0000-0000-000012040000}"/>
    <cellStyle name="40% - Accent6 8 7" xfId="758" xr:uid="{00000000-0005-0000-0000-000013040000}"/>
    <cellStyle name="40% - Accent6 8 8" xfId="2742" xr:uid="{00000000-0005-0000-0000-000014040000}"/>
    <cellStyle name="40% - Accent6 8 9" xfId="2743" xr:uid="{00000000-0005-0000-0000-000015040000}"/>
    <cellStyle name="40% - Accent6 8_ContasExternas" xfId="2744" xr:uid="{00000000-0005-0000-0000-000016040000}"/>
    <cellStyle name="40% - Accent6 9" xfId="2745" xr:uid="{00000000-0005-0000-0000-000017040000}"/>
    <cellStyle name="40% - Ênfase1" xfId="45" xr:uid="{00000000-0005-0000-0000-000018040000}"/>
    <cellStyle name="40% - Ênfase2" xfId="46" xr:uid="{00000000-0005-0000-0000-000019040000}"/>
    <cellStyle name="40% - Ênfase3" xfId="47" xr:uid="{00000000-0005-0000-0000-00001A040000}"/>
    <cellStyle name="40% - Ênfase4" xfId="48" xr:uid="{00000000-0005-0000-0000-00001B040000}"/>
    <cellStyle name="40% - Ênfase5" xfId="49" xr:uid="{00000000-0005-0000-0000-00001C040000}"/>
    <cellStyle name="40% - Ênfase6" xfId="50" xr:uid="{00000000-0005-0000-0000-00001D040000}"/>
    <cellStyle name="60% - Accent1 2" xfId="759" xr:uid="{00000000-0005-0000-0000-00001E040000}"/>
    <cellStyle name="60% - Accent1 2 10" xfId="2747" xr:uid="{00000000-0005-0000-0000-00001F040000}"/>
    <cellStyle name="60% - Accent1 2 11" xfId="2748" xr:uid="{00000000-0005-0000-0000-000020040000}"/>
    <cellStyle name="60% - Accent1 2 12" xfId="2749" xr:uid="{00000000-0005-0000-0000-000021040000}"/>
    <cellStyle name="60% - Accent1 2 2" xfId="760" xr:uid="{00000000-0005-0000-0000-000022040000}"/>
    <cellStyle name="60% - Accent1 2 3" xfId="761" xr:uid="{00000000-0005-0000-0000-000023040000}"/>
    <cellStyle name="60% - Accent1 2 4" xfId="762" xr:uid="{00000000-0005-0000-0000-000024040000}"/>
    <cellStyle name="60% - Accent1 2 5" xfId="763" xr:uid="{00000000-0005-0000-0000-000025040000}"/>
    <cellStyle name="60% - Accent1 2 6" xfId="764" xr:uid="{00000000-0005-0000-0000-000026040000}"/>
    <cellStyle name="60% - Accent1 2 7" xfId="765" xr:uid="{00000000-0005-0000-0000-000027040000}"/>
    <cellStyle name="60% - Accent1 2 8" xfId="2750" xr:uid="{00000000-0005-0000-0000-000028040000}"/>
    <cellStyle name="60% - Accent1 2 9" xfId="2751" xr:uid="{00000000-0005-0000-0000-000029040000}"/>
    <cellStyle name="60% - Accent1 2_Trimestral" xfId="2746" xr:uid="{00000000-0005-0000-0000-00002A040000}"/>
    <cellStyle name="60% - Accent1 3" xfId="766" xr:uid="{00000000-0005-0000-0000-00002B040000}"/>
    <cellStyle name="60% - Accent1 3 10" xfId="2753" xr:uid="{00000000-0005-0000-0000-00002C040000}"/>
    <cellStyle name="60% - Accent1 3 11" xfId="2754" xr:uid="{00000000-0005-0000-0000-00002D040000}"/>
    <cellStyle name="60% - Accent1 3 12" xfId="2755" xr:uid="{00000000-0005-0000-0000-00002E040000}"/>
    <cellStyle name="60% - Accent1 3 2" xfId="767" xr:uid="{00000000-0005-0000-0000-00002F040000}"/>
    <cellStyle name="60% - Accent1 3 3" xfId="768" xr:uid="{00000000-0005-0000-0000-000030040000}"/>
    <cellStyle name="60% - Accent1 3 4" xfId="769" xr:uid="{00000000-0005-0000-0000-000031040000}"/>
    <cellStyle name="60% - Accent1 3 5" xfId="770" xr:uid="{00000000-0005-0000-0000-000032040000}"/>
    <cellStyle name="60% - Accent1 3 6" xfId="771" xr:uid="{00000000-0005-0000-0000-000033040000}"/>
    <cellStyle name="60% - Accent1 3 7" xfId="772" xr:uid="{00000000-0005-0000-0000-000034040000}"/>
    <cellStyle name="60% - Accent1 3 8" xfId="2756" xr:uid="{00000000-0005-0000-0000-000035040000}"/>
    <cellStyle name="60% - Accent1 3 9" xfId="2757" xr:uid="{00000000-0005-0000-0000-000036040000}"/>
    <cellStyle name="60% - Accent1 3_Trimestral" xfId="2752" xr:uid="{00000000-0005-0000-0000-000037040000}"/>
    <cellStyle name="60% - Accent1 4" xfId="773" xr:uid="{00000000-0005-0000-0000-000038040000}"/>
    <cellStyle name="60% - Accent1 4 10" xfId="2759" xr:uid="{00000000-0005-0000-0000-000039040000}"/>
    <cellStyle name="60% - Accent1 4 11" xfId="2760" xr:uid="{00000000-0005-0000-0000-00003A040000}"/>
    <cellStyle name="60% - Accent1 4 12" xfId="2761" xr:uid="{00000000-0005-0000-0000-00003B040000}"/>
    <cellStyle name="60% - Accent1 4 2" xfId="774" xr:uid="{00000000-0005-0000-0000-00003C040000}"/>
    <cellStyle name="60% - Accent1 4 3" xfId="775" xr:uid="{00000000-0005-0000-0000-00003D040000}"/>
    <cellStyle name="60% - Accent1 4 4" xfId="776" xr:uid="{00000000-0005-0000-0000-00003E040000}"/>
    <cellStyle name="60% - Accent1 4 5" xfId="777" xr:uid="{00000000-0005-0000-0000-00003F040000}"/>
    <cellStyle name="60% - Accent1 4 6" xfId="778" xr:uid="{00000000-0005-0000-0000-000040040000}"/>
    <cellStyle name="60% - Accent1 4 7" xfId="779" xr:uid="{00000000-0005-0000-0000-000041040000}"/>
    <cellStyle name="60% - Accent1 4 8" xfId="2762" xr:uid="{00000000-0005-0000-0000-000042040000}"/>
    <cellStyle name="60% - Accent1 4 9" xfId="2763" xr:uid="{00000000-0005-0000-0000-000043040000}"/>
    <cellStyle name="60% - Accent1 4_Trimestral" xfId="2758" xr:uid="{00000000-0005-0000-0000-000044040000}"/>
    <cellStyle name="60% - Accent1 5" xfId="780" xr:uid="{00000000-0005-0000-0000-000045040000}"/>
    <cellStyle name="60% - Accent1 5 10" xfId="2765" xr:uid="{00000000-0005-0000-0000-000046040000}"/>
    <cellStyle name="60% - Accent1 5 11" xfId="2766" xr:uid="{00000000-0005-0000-0000-000047040000}"/>
    <cellStyle name="60% - Accent1 5 12" xfId="2767" xr:uid="{00000000-0005-0000-0000-000048040000}"/>
    <cellStyle name="60% - Accent1 5 2" xfId="781" xr:uid="{00000000-0005-0000-0000-000049040000}"/>
    <cellStyle name="60% - Accent1 5 3" xfId="782" xr:uid="{00000000-0005-0000-0000-00004A040000}"/>
    <cellStyle name="60% - Accent1 5 4" xfId="783" xr:uid="{00000000-0005-0000-0000-00004B040000}"/>
    <cellStyle name="60% - Accent1 5 5" xfId="784" xr:uid="{00000000-0005-0000-0000-00004C040000}"/>
    <cellStyle name="60% - Accent1 5 6" xfId="785" xr:uid="{00000000-0005-0000-0000-00004D040000}"/>
    <cellStyle name="60% - Accent1 5 7" xfId="786" xr:uid="{00000000-0005-0000-0000-00004E040000}"/>
    <cellStyle name="60% - Accent1 5 8" xfId="2768" xr:uid="{00000000-0005-0000-0000-00004F040000}"/>
    <cellStyle name="60% - Accent1 5 9" xfId="2769" xr:uid="{00000000-0005-0000-0000-000050040000}"/>
    <cellStyle name="60% - Accent1 5_Trimestral" xfId="2764" xr:uid="{00000000-0005-0000-0000-000051040000}"/>
    <cellStyle name="60% - Accent1 6" xfId="787" xr:uid="{00000000-0005-0000-0000-000052040000}"/>
    <cellStyle name="60% - Accent1 6 10" xfId="2771" xr:uid="{00000000-0005-0000-0000-000053040000}"/>
    <cellStyle name="60% - Accent1 6 11" xfId="2772" xr:uid="{00000000-0005-0000-0000-000054040000}"/>
    <cellStyle name="60% - Accent1 6 12" xfId="2773" xr:uid="{00000000-0005-0000-0000-000055040000}"/>
    <cellStyle name="60% - Accent1 6 2" xfId="788" xr:uid="{00000000-0005-0000-0000-000056040000}"/>
    <cellStyle name="60% - Accent1 6 3" xfId="789" xr:uid="{00000000-0005-0000-0000-000057040000}"/>
    <cellStyle name="60% - Accent1 6 4" xfId="790" xr:uid="{00000000-0005-0000-0000-000058040000}"/>
    <cellStyle name="60% - Accent1 6 5" xfId="791" xr:uid="{00000000-0005-0000-0000-000059040000}"/>
    <cellStyle name="60% - Accent1 6 6" xfId="792" xr:uid="{00000000-0005-0000-0000-00005A040000}"/>
    <cellStyle name="60% - Accent1 6 7" xfId="793" xr:uid="{00000000-0005-0000-0000-00005B040000}"/>
    <cellStyle name="60% - Accent1 6 8" xfId="2774" xr:uid="{00000000-0005-0000-0000-00005C040000}"/>
    <cellStyle name="60% - Accent1 6 9" xfId="2775" xr:uid="{00000000-0005-0000-0000-00005D040000}"/>
    <cellStyle name="60% - Accent1 6_Trimestral" xfId="2770" xr:uid="{00000000-0005-0000-0000-00005E040000}"/>
    <cellStyle name="60% - Accent1 7" xfId="794" xr:uid="{00000000-0005-0000-0000-00005F040000}"/>
    <cellStyle name="60% - Accent1 7 10" xfId="2777" xr:uid="{00000000-0005-0000-0000-000060040000}"/>
    <cellStyle name="60% - Accent1 7 11" xfId="2778" xr:uid="{00000000-0005-0000-0000-000061040000}"/>
    <cellStyle name="60% - Accent1 7 12" xfId="2779" xr:uid="{00000000-0005-0000-0000-000062040000}"/>
    <cellStyle name="60% - Accent1 7 2" xfId="795" xr:uid="{00000000-0005-0000-0000-000063040000}"/>
    <cellStyle name="60% - Accent1 7 3" xfId="796" xr:uid="{00000000-0005-0000-0000-000064040000}"/>
    <cellStyle name="60% - Accent1 7 4" xfId="797" xr:uid="{00000000-0005-0000-0000-000065040000}"/>
    <cellStyle name="60% - Accent1 7 5" xfId="798" xr:uid="{00000000-0005-0000-0000-000066040000}"/>
    <cellStyle name="60% - Accent1 7 6" xfId="799" xr:uid="{00000000-0005-0000-0000-000067040000}"/>
    <cellStyle name="60% - Accent1 7 7" xfId="800" xr:uid="{00000000-0005-0000-0000-000068040000}"/>
    <cellStyle name="60% - Accent1 7 8" xfId="2780" xr:uid="{00000000-0005-0000-0000-000069040000}"/>
    <cellStyle name="60% - Accent1 7 9" xfId="2781" xr:uid="{00000000-0005-0000-0000-00006A040000}"/>
    <cellStyle name="60% - Accent1 7_Trimestral" xfId="2776" xr:uid="{00000000-0005-0000-0000-00006B040000}"/>
    <cellStyle name="60% - Accent1 8" xfId="801" xr:uid="{00000000-0005-0000-0000-00006C040000}"/>
    <cellStyle name="60% - Accent1 8 10" xfId="2783" xr:uid="{00000000-0005-0000-0000-00006D040000}"/>
    <cellStyle name="60% - Accent1 8 11" xfId="2784" xr:uid="{00000000-0005-0000-0000-00006E040000}"/>
    <cellStyle name="60% - Accent1 8 12" xfId="2785" xr:uid="{00000000-0005-0000-0000-00006F040000}"/>
    <cellStyle name="60% - Accent1 8 2" xfId="802" xr:uid="{00000000-0005-0000-0000-000070040000}"/>
    <cellStyle name="60% - Accent1 8 3" xfId="803" xr:uid="{00000000-0005-0000-0000-000071040000}"/>
    <cellStyle name="60% - Accent1 8 4" xfId="804" xr:uid="{00000000-0005-0000-0000-000072040000}"/>
    <cellStyle name="60% - Accent1 8 5" xfId="805" xr:uid="{00000000-0005-0000-0000-000073040000}"/>
    <cellStyle name="60% - Accent1 8 6" xfId="806" xr:uid="{00000000-0005-0000-0000-000074040000}"/>
    <cellStyle name="60% - Accent1 8 7" xfId="807" xr:uid="{00000000-0005-0000-0000-000075040000}"/>
    <cellStyle name="60% - Accent1 8 8" xfId="2786" xr:uid="{00000000-0005-0000-0000-000076040000}"/>
    <cellStyle name="60% - Accent1 8 9" xfId="2787" xr:uid="{00000000-0005-0000-0000-000077040000}"/>
    <cellStyle name="60% - Accent1 8_Trimestral" xfId="2782" xr:uid="{00000000-0005-0000-0000-000078040000}"/>
    <cellStyle name="60% - Accent1 9" xfId="2788" xr:uid="{00000000-0005-0000-0000-000079040000}"/>
    <cellStyle name="60% - Accent2 2" xfId="808" xr:uid="{00000000-0005-0000-0000-00007A040000}"/>
    <cellStyle name="60% - Accent2 2 10" xfId="2790" xr:uid="{00000000-0005-0000-0000-00007B040000}"/>
    <cellStyle name="60% - Accent2 2 11" xfId="2791" xr:uid="{00000000-0005-0000-0000-00007C040000}"/>
    <cellStyle name="60% - Accent2 2 12" xfId="2792" xr:uid="{00000000-0005-0000-0000-00007D040000}"/>
    <cellStyle name="60% - Accent2 2 2" xfId="809" xr:uid="{00000000-0005-0000-0000-00007E040000}"/>
    <cellStyle name="60% - Accent2 2 3" xfId="810" xr:uid="{00000000-0005-0000-0000-00007F040000}"/>
    <cellStyle name="60% - Accent2 2 4" xfId="811" xr:uid="{00000000-0005-0000-0000-000080040000}"/>
    <cellStyle name="60% - Accent2 2 5" xfId="812" xr:uid="{00000000-0005-0000-0000-000081040000}"/>
    <cellStyle name="60% - Accent2 2 6" xfId="813" xr:uid="{00000000-0005-0000-0000-000082040000}"/>
    <cellStyle name="60% - Accent2 2 7" xfId="814" xr:uid="{00000000-0005-0000-0000-000083040000}"/>
    <cellStyle name="60% - Accent2 2 8" xfId="2793" xr:uid="{00000000-0005-0000-0000-000084040000}"/>
    <cellStyle name="60% - Accent2 2 9" xfId="2794" xr:uid="{00000000-0005-0000-0000-000085040000}"/>
    <cellStyle name="60% - Accent2 2_Trimestral" xfId="2789" xr:uid="{00000000-0005-0000-0000-000086040000}"/>
    <cellStyle name="60% - Accent2 3" xfId="815" xr:uid="{00000000-0005-0000-0000-000087040000}"/>
    <cellStyle name="60% - Accent2 3 10" xfId="2796" xr:uid="{00000000-0005-0000-0000-000088040000}"/>
    <cellStyle name="60% - Accent2 3 11" xfId="2797" xr:uid="{00000000-0005-0000-0000-000089040000}"/>
    <cellStyle name="60% - Accent2 3 12" xfId="2798" xr:uid="{00000000-0005-0000-0000-00008A040000}"/>
    <cellStyle name="60% - Accent2 3 2" xfId="816" xr:uid="{00000000-0005-0000-0000-00008B040000}"/>
    <cellStyle name="60% - Accent2 3 3" xfId="817" xr:uid="{00000000-0005-0000-0000-00008C040000}"/>
    <cellStyle name="60% - Accent2 3 4" xfId="818" xr:uid="{00000000-0005-0000-0000-00008D040000}"/>
    <cellStyle name="60% - Accent2 3 5" xfId="819" xr:uid="{00000000-0005-0000-0000-00008E040000}"/>
    <cellStyle name="60% - Accent2 3 6" xfId="820" xr:uid="{00000000-0005-0000-0000-00008F040000}"/>
    <cellStyle name="60% - Accent2 3 7" xfId="821" xr:uid="{00000000-0005-0000-0000-000090040000}"/>
    <cellStyle name="60% - Accent2 3 8" xfId="2799" xr:uid="{00000000-0005-0000-0000-000091040000}"/>
    <cellStyle name="60% - Accent2 3 9" xfId="2800" xr:uid="{00000000-0005-0000-0000-000092040000}"/>
    <cellStyle name="60% - Accent2 3_Trimestral" xfId="2795" xr:uid="{00000000-0005-0000-0000-000093040000}"/>
    <cellStyle name="60% - Accent2 4" xfId="822" xr:uid="{00000000-0005-0000-0000-000094040000}"/>
    <cellStyle name="60% - Accent2 4 10" xfId="2802" xr:uid="{00000000-0005-0000-0000-000095040000}"/>
    <cellStyle name="60% - Accent2 4 11" xfId="2803" xr:uid="{00000000-0005-0000-0000-000096040000}"/>
    <cellStyle name="60% - Accent2 4 12" xfId="2804" xr:uid="{00000000-0005-0000-0000-000097040000}"/>
    <cellStyle name="60% - Accent2 4 2" xfId="823" xr:uid="{00000000-0005-0000-0000-000098040000}"/>
    <cellStyle name="60% - Accent2 4 3" xfId="824" xr:uid="{00000000-0005-0000-0000-000099040000}"/>
    <cellStyle name="60% - Accent2 4 4" xfId="825" xr:uid="{00000000-0005-0000-0000-00009A040000}"/>
    <cellStyle name="60% - Accent2 4 5" xfId="826" xr:uid="{00000000-0005-0000-0000-00009B040000}"/>
    <cellStyle name="60% - Accent2 4 6" xfId="827" xr:uid="{00000000-0005-0000-0000-00009C040000}"/>
    <cellStyle name="60% - Accent2 4 7" xfId="828" xr:uid="{00000000-0005-0000-0000-00009D040000}"/>
    <cellStyle name="60% - Accent2 4 8" xfId="2805" xr:uid="{00000000-0005-0000-0000-00009E040000}"/>
    <cellStyle name="60% - Accent2 4 9" xfId="2806" xr:uid="{00000000-0005-0000-0000-00009F040000}"/>
    <cellStyle name="60% - Accent2 4_Trimestral" xfId="2801" xr:uid="{00000000-0005-0000-0000-0000A0040000}"/>
    <cellStyle name="60% - Accent2 5" xfId="829" xr:uid="{00000000-0005-0000-0000-0000A1040000}"/>
    <cellStyle name="60% - Accent2 5 10" xfId="2808" xr:uid="{00000000-0005-0000-0000-0000A2040000}"/>
    <cellStyle name="60% - Accent2 5 11" xfId="2809" xr:uid="{00000000-0005-0000-0000-0000A3040000}"/>
    <cellStyle name="60% - Accent2 5 12" xfId="2810" xr:uid="{00000000-0005-0000-0000-0000A4040000}"/>
    <cellStyle name="60% - Accent2 5 2" xfId="830" xr:uid="{00000000-0005-0000-0000-0000A5040000}"/>
    <cellStyle name="60% - Accent2 5 3" xfId="831" xr:uid="{00000000-0005-0000-0000-0000A6040000}"/>
    <cellStyle name="60% - Accent2 5 4" xfId="832" xr:uid="{00000000-0005-0000-0000-0000A7040000}"/>
    <cellStyle name="60% - Accent2 5 5" xfId="833" xr:uid="{00000000-0005-0000-0000-0000A8040000}"/>
    <cellStyle name="60% - Accent2 5 6" xfId="834" xr:uid="{00000000-0005-0000-0000-0000A9040000}"/>
    <cellStyle name="60% - Accent2 5 7" xfId="835" xr:uid="{00000000-0005-0000-0000-0000AA040000}"/>
    <cellStyle name="60% - Accent2 5 8" xfId="2811" xr:uid="{00000000-0005-0000-0000-0000AB040000}"/>
    <cellStyle name="60% - Accent2 5 9" xfId="2812" xr:uid="{00000000-0005-0000-0000-0000AC040000}"/>
    <cellStyle name="60% - Accent2 5_Trimestral" xfId="2807" xr:uid="{00000000-0005-0000-0000-0000AD040000}"/>
    <cellStyle name="60% - Accent2 6" xfId="836" xr:uid="{00000000-0005-0000-0000-0000AE040000}"/>
    <cellStyle name="60% - Accent2 6 10" xfId="2814" xr:uid="{00000000-0005-0000-0000-0000AF040000}"/>
    <cellStyle name="60% - Accent2 6 11" xfId="2815" xr:uid="{00000000-0005-0000-0000-0000B0040000}"/>
    <cellStyle name="60% - Accent2 6 12" xfId="2816" xr:uid="{00000000-0005-0000-0000-0000B1040000}"/>
    <cellStyle name="60% - Accent2 6 2" xfId="837" xr:uid="{00000000-0005-0000-0000-0000B2040000}"/>
    <cellStyle name="60% - Accent2 6 3" xfId="838" xr:uid="{00000000-0005-0000-0000-0000B3040000}"/>
    <cellStyle name="60% - Accent2 6 4" xfId="839" xr:uid="{00000000-0005-0000-0000-0000B4040000}"/>
    <cellStyle name="60% - Accent2 6 5" xfId="840" xr:uid="{00000000-0005-0000-0000-0000B5040000}"/>
    <cellStyle name="60% - Accent2 6 6" xfId="841" xr:uid="{00000000-0005-0000-0000-0000B6040000}"/>
    <cellStyle name="60% - Accent2 6 7" xfId="842" xr:uid="{00000000-0005-0000-0000-0000B7040000}"/>
    <cellStyle name="60% - Accent2 6 8" xfId="2817" xr:uid="{00000000-0005-0000-0000-0000B8040000}"/>
    <cellStyle name="60% - Accent2 6 9" xfId="2818" xr:uid="{00000000-0005-0000-0000-0000B9040000}"/>
    <cellStyle name="60% - Accent2 6_Trimestral" xfId="2813" xr:uid="{00000000-0005-0000-0000-0000BA040000}"/>
    <cellStyle name="60% - Accent2 7" xfId="843" xr:uid="{00000000-0005-0000-0000-0000BB040000}"/>
    <cellStyle name="60% - Accent2 7 10" xfId="2820" xr:uid="{00000000-0005-0000-0000-0000BC040000}"/>
    <cellStyle name="60% - Accent2 7 11" xfId="2821" xr:uid="{00000000-0005-0000-0000-0000BD040000}"/>
    <cellStyle name="60% - Accent2 7 12" xfId="2822" xr:uid="{00000000-0005-0000-0000-0000BE040000}"/>
    <cellStyle name="60% - Accent2 7 2" xfId="844" xr:uid="{00000000-0005-0000-0000-0000BF040000}"/>
    <cellStyle name="60% - Accent2 7 3" xfId="845" xr:uid="{00000000-0005-0000-0000-0000C0040000}"/>
    <cellStyle name="60% - Accent2 7 4" xfId="846" xr:uid="{00000000-0005-0000-0000-0000C1040000}"/>
    <cellStyle name="60% - Accent2 7 5" xfId="847" xr:uid="{00000000-0005-0000-0000-0000C2040000}"/>
    <cellStyle name="60% - Accent2 7 6" xfId="848" xr:uid="{00000000-0005-0000-0000-0000C3040000}"/>
    <cellStyle name="60% - Accent2 7 7" xfId="849" xr:uid="{00000000-0005-0000-0000-0000C4040000}"/>
    <cellStyle name="60% - Accent2 7 8" xfId="2823" xr:uid="{00000000-0005-0000-0000-0000C5040000}"/>
    <cellStyle name="60% - Accent2 7 9" xfId="2824" xr:uid="{00000000-0005-0000-0000-0000C6040000}"/>
    <cellStyle name="60% - Accent2 7_Trimestral" xfId="2819" xr:uid="{00000000-0005-0000-0000-0000C7040000}"/>
    <cellStyle name="60% - Accent2 8" xfId="850" xr:uid="{00000000-0005-0000-0000-0000C8040000}"/>
    <cellStyle name="60% - Accent2 8 10" xfId="2826" xr:uid="{00000000-0005-0000-0000-0000C9040000}"/>
    <cellStyle name="60% - Accent2 8 11" xfId="2827" xr:uid="{00000000-0005-0000-0000-0000CA040000}"/>
    <cellStyle name="60% - Accent2 8 12" xfId="2828" xr:uid="{00000000-0005-0000-0000-0000CB040000}"/>
    <cellStyle name="60% - Accent2 8 2" xfId="851" xr:uid="{00000000-0005-0000-0000-0000CC040000}"/>
    <cellStyle name="60% - Accent2 8 3" xfId="852" xr:uid="{00000000-0005-0000-0000-0000CD040000}"/>
    <cellStyle name="60% - Accent2 8 4" xfId="853" xr:uid="{00000000-0005-0000-0000-0000CE040000}"/>
    <cellStyle name="60% - Accent2 8 5" xfId="854" xr:uid="{00000000-0005-0000-0000-0000CF040000}"/>
    <cellStyle name="60% - Accent2 8 6" xfId="855" xr:uid="{00000000-0005-0000-0000-0000D0040000}"/>
    <cellStyle name="60% - Accent2 8 7" xfId="856" xr:uid="{00000000-0005-0000-0000-0000D1040000}"/>
    <cellStyle name="60% - Accent2 8 8" xfId="2829" xr:uid="{00000000-0005-0000-0000-0000D2040000}"/>
    <cellStyle name="60% - Accent2 8 9" xfId="2830" xr:uid="{00000000-0005-0000-0000-0000D3040000}"/>
    <cellStyle name="60% - Accent2 8_Trimestral" xfId="2825" xr:uid="{00000000-0005-0000-0000-0000D4040000}"/>
    <cellStyle name="60% - Accent2 9" xfId="2831" xr:uid="{00000000-0005-0000-0000-0000D5040000}"/>
    <cellStyle name="60% - Accent3 2" xfId="857" xr:uid="{00000000-0005-0000-0000-0000D6040000}"/>
    <cellStyle name="60% - Accent3 2 10" xfId="2833" xr:uid="{00000000-0005-0000-0000-0000D7040000}"/>
    <cellStyle name="60% - Accent3 2 11" xfId="2834" xr:uid="{00000000-0005-0000-0000-0000D8040000}"/>
    <cellStyle name="60% - Accent3 2 12" xfId="2835" xr:uid="{00000000-0005-0000-0000-0000D9040000}"/>
    <cellStyle name="60% - Accent3 2 2" xfId="858" xr:uid="{00000000-0005-0000-0000-0000DA040000}"/>
    <cellStyle name="60% - Accent3 2 3" xfId="859" xr:uid="{00000000-0005-0000-0000-0000DB040000}"/>
    <cellStyle name="60% - Accent3 2 4" xfId="860" xr:uid="{00000000-0005-0000-0000-0000DC040000}"/>
    <cellStyle name="60% - Accent3 2 5" xfId="861" xr:uid="{00000000-0005-0000-0000-0000DD040000}"/>
    <cellStyle name="60% - Accent3 2 6" xfId="862" xr:uid="{00000000-0005-0000-0000-0000DE040000}"/>
    <cellStyle name="60% - Accent3 2 7" xfId="863" xr:uid="{00000000-0005-0000-0000-0000DF040000}"/>
    <cellStyle name="60% - Accent3 2 8" xfId="2836" xr:uid="{00000000-0005-0000-0000-0000E0040000}"/>
    <cellStyle name="60% - Accent3 2 9" xfId="2837" xr:uid="{00000000-0005-0000-0000-0000E1040000}"/>
    <cellStyle name="60% - Accent3 2_Trimestral" xfId="2832" xr:uid="{00000000-0005-0000-0000-0000E2040000}"/>
    <cellStyle name="60% - Accent3 3" xfId="864" xr:uid="{00000000-0005-0000-0000-0000E3040000}"/>
    <cellStyle name="60% - Accent3 3 10" xfId="2839" xr:uid="{00000000-0005-0000-0000-0000E4040000}"/>
    <cellStyle name="60% - Accent3 3 11" xfId="2840" xr:uid="{00000000-0005-0000-0000-0000E5040000}"/>
    <cellStyle name="60% - Accent3 3 12" xfId="2841" xr:uid="{00000000-0005-0000-0000-0000E6040000}"/>
    <cellStyle name="60% - Accent3 3 2" xfId="865" xr:uid="{00000000-0005-0000-0000-0000E7040000}"/>
    <cellStyle name="60% - Accent3 3 3" xfId="866" xr:uid="{00000000-0005-0000-0000-0000E8040000}"/>
    <cellStyle name="60% - Accent3 3 4" xfId="867" xr:uid="{00000000-0005-0000-0000-0000E9040000}"/>
    <cellStyle name="60% - Accent3 3 5" xfId="868" xr:uid="{00000000-0005-0000-0000-0000EA040000}"/>
    <cellStyle name="60% - Accent3 3 6" xfId="869" xr:uid="{00000000-0005-0000-0000-0000EB040000}"/>
    <cellStyle name="60% - Accent3 3 7" xfId="870" xr:uid="{00000000-0005-0000-0000-0000EC040000}"/>
    <cellStyle name="60% - Accent3 3 8" xfId="2842" xr:uid="{00000000-0005-0000-0000-0000ED040000}"/>
    <cellStyle name="60% - Accent3 3 9" xfId="2843" xr:uid="{00000000-0005-0000-0000-0000EE040000}"/>
    <cellStyle name="60% - Accent3 3_Trimestral" xfId="2838" xr:uid="{00000000-0005-0000-0000-0000EF040000}"/>
    <cellStyle name="60% - Accent3 4" xfId="871" xr:uid="{00000000-0005-0000-0000-0000F0040000}"/>
    <cellStyle name="60% - Accent3 4 10" xfId="2845" xr:uid="{00000000-0005-0000-0000-0000F1040000}"/>
    <cellStyle name="60% - Accent3 4 11" xfId="2846" xr:uid="{00000000-0005-0000-0000-0000F2040000}"/>
    <cellStyle name="60% - Accent3 4 12" xfId="2847" xr:uid="{00000000-0005-0000-0000-0000F3040000}"/>
    <cellStyle name="60% - Accent3 4 2" xfId="872" xr:uid="{00000000-0005-0000-0000-0000F4040000}"/>
    <cellStyle name="60% - Accent3 4 3" xfId="873" xr:uid="{00000000-0005-0000-0000-0000F5040000}"/>
    <cellStyle name="60% - Accent3 4 4" xfId="874" xr:uid="{00000000-0005-0000-0000-0000F6040000}"/>
    <cellStyle name="60% - Accent3 4 5" xfId="875" xr:uid="{00000000-0005-0000-0000-0000F7040000}"/>
    <cellStyle name="60% - Accent3 4 6" xfId="876" xr:uid="{00000000-0005-0000-0000-0000F8040000}"/>
    <cellStyle name="60% - Accent3 4 7" xfId="877" xr:uid="{00000000-0005-0000-0000-0000F9040000}"/>
    <cellStyle name="60% - Accent3 4 8" xfId="2848" xr:uid="{00000000-0005-0000-0000-0000FA040000}"/>
    <cellStyle name="60% - Accent3 4 9" xfId="2849" xr:uid="{00000000-0005-0000-0000-0000FB040000}"/>
    <cellStyle name="60% - Accent3 4_Trimestral" xfId="2844" xr:uid="{00000000-0005-0000-0000-0000FC040000}"/>
    <cellStyle name="60% - Accent3 5" xfId="878" xr:uid="{00000000-0005-0000-0000-0000FD040000}"/>
    <cellStyle name="60% - Accent3 5 10" xfId="2851" xr:uid="{00000000-0005-0000-0000-0000FE040000}"/>
    <cellStyle name="60% - Accent3 5 11" xfId="2852" xr:uid="{00000000-0005-0000-0000-0000FF040000}"/>
    <cellStyle name="60% - Accent3 5 12" xfId="2853" xr:uid="{00000000-0005-0000-0000-000000050000}"/>
    <cellStyle name="60% - Accent3 5 2" xfId="879" xr:uid="{00000000-0005-0000-0000-000001050000}"/>
    <cellStyle name="60% - Accent3 5 3" xfId="880" xr:uid="{00000000-0005-0000-0000-000002050000}"/>
    <cellStyle name="60% - Accent3 5 4" xfId="881" xr:uid="{00000000-0005-0000-0000-000003050000}"/>
    <cellStyle name="60% - Accent3 5 5" xfId="882" xr:uid="{00000000-0005-0000-0000-000004050000}"/>
    <cellStyle name="60% - Accent3 5 6" xfId="883" xr:uid="{00000000-0005-0000-0000-000005050000}"/>
    <cellStyle name="60% - Accent3 5 7" xfId="884" xr:uid="{00000000-0005-0000-0000-000006050000}"/>
    <cellStyle name="60% - Accent3 5 8" xfId="2854" xr:uid="{00000000-0005-0000-0000-000007050000}"/>
    <cellStyle name="60% - Accent3 5 9" xfId="2855" xr:uid="{00000000-0005-0000-0000-000008050000}"/>
    <cellStyle name="60% - Accent3 5_Trimestral" xfId="2850" xr:uid="{00000000-0005-0000-0000-000009050000}"/>
    <cellStyle name="60% - Accent3 6" xfId="885" xr:uid="{00000000-0005-0000-0000-00000A050000}"/>
    <cellStyle name="60% - Accent3 6 10" xfId="2857" xr:uid="{00000000-0005-0000-0000-00000B050000}"/>
    <cellStyle name="60% - Accent3 6 11" xfId="2858" xr:uid="{00000000-0005-0000-0000-00000C050000}"/>
    <cellStyle name="60% - Accent3 6 12" xfId="2859" xr:uid="{00000000-0005-0000-0000-00000D050000}"/>
    <cellStyle name="60% - Accent3 6 2" xfId="886" xr:uid="{00000000-0005-0000-0000-00000E050000}"/>
    <cellStyle name="60% - Accent3 6 3" xfId="887" xr:uid="{00000000-0005-0000-0000-00000F050000}"/>
    <cellStyle name="60% - Accent3 6 4" xfId="888" xr:uid="{00000000-0005-0000-0000-000010050000}"/>
    <cellStyle name="60% - Accent3 6 5" xfId="889" xr:uid="{00000000-0005-0000-0000-000011050000}"/>
    <cellStyle name="60% - Accent3 6 6" xfId="890" xr:uid="{00000000-0005-0000-0000-000012050000}"/>
    <cellStyle name="60% - Accent3 6 7" xfId="891" xr:uid="{00000000-0005-0000-0000-000013050000}"/>
    <cellStyle name="60% - Accent3 6 8" xfId="2860" xr:uid="{00000000-0005-0000-0000-000014050000}"/>
    <cellStyle name="60% - Accent3 6 9" xfId="2861" xr:uid="{00000000-0005-0000-0000-000015050000}"/>
    <cellStyle name="60% - Accent3 6_Trimestral" xfId="2856" xr:uid="{00000000-0005-0000-0000-000016050000}"/>
    <cellStyle name="60% - Accent3 7" xfId="892" xr:uid="{00000000-0005-0000-0000-000017050000}"/>
    <cellStyle name="60% - Accent3 7 10" xfId="2863" xr:uid="{00000000-0005-0000-0000-000018050000}"/>
    <cellStyle name="60% - Accent3 7 11" xfId="2864" xr:uid="{00000000-0005-0000-0000-000019050000}"/>
    <cellStyle name="60% - Accent3 7 12" xfId="2865" xr:uid="{00000000-0005-0000-0000-00001A050000}"/>
    <cellStyle name="60% - Accent3 7 2" xfId="893" xr:uid="{00000000-0005-0000-0000-00001B050000}"/>
    <cellStyle name="60% - Accent3 7 3" xfId="894" xr:uid="{00000000-0005-0000-0000-00001C050000}"/>
    <cellStyle name="60% - Accent3 7 4" xfId="895" xr:uid="{00000000-0005-0000-0000-00001D050000}"/>
    <cellStyle name="60% - Accent3 7 5" xfId="896" xr:uid="{00000000-0005-0000-0000-00001E050000}"/>
    <cellStyle name="60% - Accent3 7 6" xfId="897" xr:uid="{00000000-0005-0000-0000-00001F050000}"/>
    <cellStyle name="60% - Accent3 7 7" xfId="898" xr:uid="{00000000-0005-0000-0000-000020050000}"/>
    <cellStyle name="60% - Accent3 7 8" xfId="2866" xr:uid="{00000000-0005-0000-0000-000021050000}"/>
    <cellStyle name="60% - Accent3 7 9" xfId="2867" xr:uid="{00000000-0005-0000-0000-000022050000}"/>
    <cellStyle name="60% - Accent3 7_Trimestral" xfId="2862" xr:uid="{00000000-0005-0000-0000-000023050000}"/>
    <cellStyle name="60% - Accent3 8" xfId="899" xr:uid="{00000000-0005-0000-0000-000024050000}"/>
    <cellStyle name="60% - Accent3 8 10" xfId="2869" xr:uid="{00000000-0005-0000-0000-000025050000}"/>
    <cellStyle name="60% - Accent3 8 11" xfId="2870" xr:uid="{00000000-0005-0000-0000-000026050000}"/>
    <cellStyle name="60% - Accent3 8 12" xfId="2871" xr:uid="{00000000-0005-0000-0000-000027050000}"/>
    <cellStyle name="60% - Accent3 8 2" xfId="900" xr:uid="{00000000-0005-0000-0000-000028050000}"/>
    <cellStyle name="60% - Accent3 8 3" xfId="901" xr:uid="{00000000-0005-0000-0000-000029050000}"/>
    <cellStyle name="60% - Accent3 8 4" xfId="902" xr:uid="{00000000-0005-0000-0000-00002A050000}"/>
    <cellStyle name="60% - Accent3 8 5" xfId="903" xr:uid="{00000000-0005-0000-0000-00002B050000}"/>
    <cellStyle name="60% - Accent3 8 6" xfId="904" xr:uid="{00000000-0005-0000-0000-00002C050000}"/>
    <cellStyle name="60% - Accent3 8 7" xfId="905" xr:uid="{00000000-0005-0000-0000-00002D050000}"/>
    <cellStyle name="60% - Accent3 8 8" xfId="2872" xr:uid="{00000000-0005-0000-0000-00002E050000}"/>
    <cellStyle name="60% - Accent3 8 9" xfId="2873" xr:uid="{00000000-0005-0000-0000-00002F050000}"/>
    <cellStyle name="60% - Accent3 8_Trimestral" xfId="2868" xr:uid="{00000000-0005-0000-0000-000030050000}"/>
    <cellStyle name="60% - Accent3 9" xfId="2874" xr:uid="{00000000-0005-0000-0000-000031050000}"/>
    <cellStyle name="60% - Accent4 2" xfId="906" xr:uid="{00000000-0005-0000-0000-000032050000}"/>
    <cellStyle name="60% - Accent4 2 10" xfId="2876" xr:uid="{00000000-0005-0000-0000-000033050000}"/>
    <cellStyle name="60% - Accent4 2 11" xfId="2877" xr:uid="{00000000-0005-0000-0000-000034050000}"/>
    <cellStyle name="60% - Accent4 2 12" xfId="2878" xr:uid="{00000000-0005-0000-0000-000035050000}"/>
    <cellStyle name="60% - Accent4 2 2" xfId="907" xr:uid="{00000000-0005-0000-0000-000036050000}"/>
    <cellStyle name="60% - Accent4 2 3" xfId="908" xr:uid="{00000000-0005-0000-0000-000037050000}"/>
    <cellStyle name="60% - Accent4 2 4" xfId="909" xr:uid="{00000000-0005-0000-0000-000038050000}"/>
    <cellStyle name="60% - Accent4 2 5" xfId="910" xr:uid="{00000000-0005-0000-0000-000039050000}"/>
    <cellStyle name="60% - Accent4 2 6" xfId="911" xr:uid="{00000000-0005-0000-0000-00003A050000}"/>
    <cellStyle name="60% - Accent4 2 7" xfId="912" xr:uid="{00000000-0005-0000-0000-00003B050000}"/>
    <cellStyle name="60% - Accent4 2 8" xfId="2879" xr:uid="{00000000-0005-0000-0000-00003C050000}"/>
    <cellStyle name="60% - Accent4 2 9" xfId="2880" xr:uid="{00000000-0005-0000-0000-00003D050000}"/>
    <cellStyle name="60% - Accent4 2_Trimestral" xfId="2875" xr:uid="{00000000-0005-0000-0000-00003E050000}"/>
    <cellStyle name="60% - Accent4 3" xfId="913" xr:uid="{00000000-0005-0000-0000-00003F050000}"/>
    <cellStyle name="60% - Accent4 3 10" xfId="2882" xr:uid="{00000000-0005-0000-0000-000040050000}"/>
    <cellStyle name="60% - Accent4 3 11" xfId="2883" xr:uid="{00000000-0005-0000-0000-000041050000}"/>
    <cellStyle name="60% - Accent4 3 12" xfId="2884" xr:uid="{00000000-0005-0000-0000-000042050000}"/>
    <cellStyle name="60% - Accent4 3 2" xfId="914" xr:uid="{00000000-0005-0000-0000-000043050000}"/>
    <cellStyle name="60% - Accent4 3 3" xfId="915" xr:uid="{00000000-0005-0000-0000-000044050000}"/>
    <cellStyle name="60% - Accent4 3 4" xfId="916" xr:uid="{00000000-0005-0000-0000-000045050000}"/>
    <cellStyle name="60% - Accent4 3 5" xfId="917" xr:uid="{00000000-0005-0000-0000-000046050000}"/>
    <cellStyle name="60% - Accent4 3 6" xfId="918" xr:uid="{00000000-0005-0000-0000-000047050000}"/>
    <cellStyle name="60% - Accent4 3 7" xfId="919" xr:uid="{00000000-0005-0000-0000-000048050000}"/>
    <cellStyle name="60% - Accent4 3 8" xfId="2885" xr:uid="{00000000-0005-0000-0000-000049050000}"/>
    <cellStyle name="60% - Accent4 3 9" xfId="2886" xr:uid="{00000000-0005-0000-0000-00004A050000}"/>
    <cellStyle name="60% - Accent4 3_Trimestral" xfId="2881" xr:uid="{00000000-0005-0000-0000-00004B050000}"/>
    <cellStyle name="60% - Accent4 4" xfId="920" xr:uid="{00000000-0005-0000-0000-00004C050000}"/>
    <cellStyle name="60% - Accent4 4 10" xfId="2888" xr:uid="{00000000-0005-0000-0000-00004D050000}"/>
    <cellStyle name="60% - Accent4 4 11" xfId="2889" xr:uid="{00000000-0005-0000-0000-00004E050000}"/>
    <cellStyle name="60% - Accent4 4 12" xfId="2890" xr:uid="{00000000-0005-0000-0000-00004F050000}"/>
    <cellStyle name="60% - Accent4 4 2" xfId="921" xr:uid="{00000000-0005-0000-0000-000050050000}"/>
    <cellStyle name="60% - Accent4 4 3" xfId="922" xr:uid="{00000000-0005-0000-0000-000051050000}"/>
    <cellStyle name="60% - Accent4 4 4" xfId="923" xr:uid="{00000000-0005-0000-0000-000052050000}"/>
    <cellStyle name="60% - Accent4 4 5" xfId="924" xr:uid="{00000000-0005-0000-0000-000053050000}"/>
    <cellStyle name="60% - Accent4 4 6" xfId="925" xr:uid="{00000000-0005-0000-0000-000054050000}"/>
    <cellStyle name="60% - Accent4 4 7" xfId="926" xr:uid="{00000000-0005-0000-0000-000055050000}"/>
    <cellStyle name="60% - Accent4 4 8" xfId="2891" xr:uid="{00000000-0005-0000-0000-000056050000}"/>
    <cellStyle name="60% - Accent4 4 9" xfId="2892" xr:uid="{00000000-0005-0000-0000-000057050000}"/>
    <cellStyle name="60% - Accent4 4_Trimestral" xfId="2887" xr:uid="{00000000-0005-0000-0000-000058050000}"/>
    <cellStyle name="60% - Accent4 5" xfId="927" xr:uid="{00000000-0005-0000-0000-000059050000}"/>
    <cellStyle name="60% - Accent4 5 10" xfId="2894" xr:uid="{00000000-0005-0000-0000-00005A050000}"/>
    <cellStyle name="60% - Accent4 5 11" xfId="2895" xr:uid="{00000000-0005-0000-0000-00005B050000}"/>
    <cellStyle name="60% - Accent4 5 12" xfId="2896" xr:uid="{00000000-0005-0000-0000-00005C050000}"/>
    <cellStyle name="60% - Accent4 5 2" xfId="928" xr:uid="{00000000-0005-0000-0000-00005D050000}"/>
    <cellStyle name="60% - Accent4 5 3" xfId="929" xr:uid="{00000000-0005-0000-0000-00005E050000}"/>
    <cellStyle name="60% - Accent4 5 4" xfId="930" xr:uid="{00000000-0005-0000-0000-00005F050000}"/>
    <cellStyle name="60% - Accent4 5 5" xfId="931" xr:uid="{00000000-0005-0000-0000-000060050000}"/>
    <cellStyle name="60% - Accent4 5 6" xfId="932" xr:uid="{00000000-0005-0000-0000-000061050000}"/>
    <cellStyle name="60% - Accent4 5 7" xfId="933" xr:uid="{00000000-0005-0000-0000-000062050000}"/>
    <cellStyle name="60% - Accent4 5 8" xfId="2897" xr:uid="{00000000-0005-0000-0000-000063050000}"/>
    <cellStyle name="60% - Accent4 5 9" xfId="2898" xr:uid="{00000000-0005-0000-0000-000064050000}"/>
    <cellStyle name="60% - Accent4 5_Trimestral" xfId="2893" xr:uid="{00000000-0005-0000-0000-000065050000}"/>
    <cellStyle name="60% - Accent4 6" xfId="934" xr:uid="{00000000-0005-0000-0000-000066050000}"/>
    <cellStyle name="60% - Accent4 6 10" xfId="2900" xr:uid="{00000000-0005-0000-0000-000067050000}"/>
    <cellStyle name="60% - Accent4 6 11" xfId="2901" xr:uid="{00000000-0005-0000-0000-000068050000}"/>
    <cellStyle name="60% - Accent4 6 12" xfId="2902" xr:uid="{00000000-0005-0000-0000-000069050000}"/>
    <cellStyle name="60% - Accent4 6 2" xfId="935" xr:uid="{00000000-0005-0000-0000-00006A050000}"/>
    <cellStyle name="60% - Accent4 6 3" xfId="936" xr:uid="{00000000-0005-0000-0000-00006B050000}"/>
    <cellStyle name="60% - Accent4 6 4" xfId="937" xr:uid="{00000000-0005-0000-0000-00006C050000}"/>
    <cellStyle name="60% - Accent4 6 5" xfId="938" xr:uid="{00000000-0005-0000-0000-00006D050000}"/>
    <cellStyle name="60% - Accent4 6 6" xfId="939" xr:uid="{00000000-0005-0000-0000-00006E050000}"/>
    <cellStyle name="60% - Accent4 6 7" xfId="940" xr:uid="{00000000-0005-0000-0000-00006F050000}"/>
    <cellStyle name="60% - Accent4 6 8" xfId="2903" xr:uid="{00000000-0005-0000-0000-000070050000}"/>
    <cellStyle name="60% - Accent4 6 9" xfId="2904" xr:uid="{00000000-0005-0000-0000-000071050000}"/>
    <cellStyle name="60% - Accent4 6_Trimestral" xfId="2899" xr:uid="{00000000-0005-0000-0000-000072050000}"/>
    <cellStyle name="60% - Accent4 7" xfId="941" xr:uid="{00000000-0005-0000-0000-000073050000}"/>
    <cellStyle name="60% - Accent4 7 10" xfId="2906" xr:uid="{00000000-0005-0000-0000-000074050000}"/>
    <cellStyle name="60% - Accent4 7 11" xfId="2907" xr:uid="{00000000-0005-0000-0000-000075050000}"/>
    <cellStyle name="60% - Accent4 7 12" xfId="2908" xr:uid="{00000000-0005-0000-0000-000076050000}"/>
    <cellStyle name="60% - Accent4 7 2" xfId="942" xr:uid="{00000000-0005-0000-0000-000077050000}"/>
    <cellStyle name="60% - Accent4 7 3" xfId="943" xr:uid="{00000000-0005-0000-0000-000078050000}"/>
    <cellStyle name="60% - Accent4 7 4" xfId="944" xr:uid="{00000000-0005-0000-0000-000079050000}"/>
    <cellStyle name="60% - Accent4 7 5" xfId="945" xr:uid="{00000000-0005-0000-0000-00007A050000}"/>
    <cellStyle name="60% - Accent4 7 6" xfId="946" xr:uid="{00000000-0005-0000-0000-00007B050000}"/>
    <cellStyle name="60% - Accent4 7 7" xfId="947" xr:uid="{00000000-0005-0000-0000-00007C050000}"/>
    <cellStyle name="60% - Accent4 7 8" xfId="2909" xr:uid="{00000000-0005-0000-0000-00007D050000}"/>
    <cellStyle name="60% - Accent4 7 9" xfId="2910" xr:uid="{00000000-0005-0000-0000-00007E050000}"/>
    <cellStyle name="60% - Accent4 7_Trimestral" xfId="2905" xr:uid="{00000000-0005-0000-0000-00007F050000}"/>
    <cellStyle name="60% - Accent4 8" xfId="948" xr:uid="{00000000-0005-0000-0000-000080050000}"/>
    <cellStyle name="60% - Accent4 8 10" xfId="2912" xr:uid="{00000000-0005-0000-0000-000081050000}"/>
    <cellStyle name="60% - Accent4 8 11" xfId="2913" xr:uid="{00000000-0005-0000-0000-000082050000}"/>
    <cellStyle name="60% - Accent4 8 12" xfId="2914" xr:uid="{00000000-0005-0000-0000-000083050000}"/>
    <cellStyle name="60% - Accent4 8 2" xfId="949" xr:uid="{00000000-0005-0000-0000-000084050000}"/>
    <cellStyle name="60% - Accent4 8 3" xfId="950" xr:uid="{00000000-0005-0000-0000-000085050000}"/>
    <cellStyle name="60% - Accent4 8 4" xfId="951" xr:uid="{00000000-0005-0000-0000-000086050000}"/>
    <cellStyle name="60% - Accent4 8 5" xfId="952" xr:uid="{00000000-0005-0000-0000-000087050000}"/>
    <cellStyle name="60% - Accent4 8 6" xfId="953" xr:uid="{00000000-0005-0000-0000-000088050000}"/>
    <cellStyle name="60% - Accent4 8 7" xfId="954" xr:uid="{00000000-0005-0000-0000-000089050000}"/>
    <cellStyle name="60% - Accent4 8 8" xfId="2915" xr:uid="{00000000-0005-0000-0000-00008A050000}"/>
    <cellStyle name="60% - Accent4 8 9" xfId="2916" xr:uid="{00000000-0005-0000-0000-00008B050000}"/>
    <cellStyle name="60% - Accent4 8_Trimestral" xfId="2911" xr:uid="{00000000-0005-0000-0000-00008C050000}"/>
    <cellStyle name="60% - Accent4 9" xfId="2917" xr:uid="{00000000-0005-0000-0000-00008D050000}"/>
    <cellStyle name="60% - Accent5 2" xfId="955" xr:uid="{00000000-0005-0000-0000-00008E050000}"/>
    <cellStyle name="60% - Accent5 2 10" xfId="2919" xr:uid="{00000000-0005-0000-0000-00008F050000}"/>
    <cellStyle name="60% - Accent5 2 11" xfId="2920" xr:uid="{00000000-0005-0000-0000-000090050000}"/>
    <cellStyle name="60% - Accent5 2 12" xfId="2921" xr:uid="{00000000-0005-0000-0000-000091050000}"/>
    <cellStyle name="60% - Accent5 2 2" xfId="956" xr:uid="{00000000-0005-0000-0000-000092050000}"/>
    <cellStyle name="60% - Accent5 2 3" xfId="957" xr:uid="{00000000-0005-0000-0000-000093050000}"/>
    <cellStyle name="60% - Accent5 2 4" xfId="958" xr:uid="{00000000-0005-0000-0000-000094050000}"/>
    <cellStyle name="60% - Accent5 2 5" xfId="959" xr:uid="{00000000-0005-0000-0000-000095050000}"/>
    <cellStyle name="60% - Accent5 2 6" xfId="960" xr:uid="{00000000-0005-0000-0000-000096050000}"/>
    <cellStyle name="60% - Accent5 2 7" xfId="961" xr:uid="{00000000-0005-0000-0000-000097050000}"/>
    <cellStyle name="60% - Accent5 2 8" xfId="2922" xr:uid="{00000000-0005-0000-0000-000098050000}"/>
    <cellStyle name="60% - Accent5 2 9" xfId="2923" xr:uid="{00000000-0005-0000-0000-000099050000}"/>
    <cellStyle name="60% - Accent5 2_Trimestral" xfId="2918" xr:uid="{00000000-0005-0000-0000-00009A050000}"/>
    <cellStyle name="60% - Accent5 3" xfId="962" xr:uid="{00000000-0005-0000-0000-00009B050000}"/>
    <cellStyle name="60% - Accent5 3 10" xfId="2925" xr:uid="{00000000-0005-0000-0000-00009C050000}"/>
    <cellStyle name="60% - Accent5 3 11" xfId="2926" xr:uid="{00000000-0005-0000-0000-00009D050000}"/>
    <cellStyle name="60% - Accent5 3 12" xfId="2927" xr:uid="{00000000-0005-0000-0000-00009E050000}"/>
    <cellStyle name="60% - Accent5 3 2" xfId="963" xr:uid="{00000000-0005-0000-0000-00009F050000}"/>
    <cellStyle name="60% - Accent5 3 3" xfId="964" xr:uid="{00000000-0005-0000-0000-0000A0050000}"/>
    <cellStyle name="60% - Accent5 3 4" xfId="965" xr:uid="{00000000-0005-0000-0000-0000A1050000}"/>
    <cellStyle name="60% - Accent5 3 5" xfId="966" xr:uid="{00000000-0005-0000-0000-0000A2050000}"/>
    <cellStyle name="60% - Accent5 3 6" xfId="967" xr:uid="{00000000-0005-0000-0000-0000A3050000}"/>
    <cellStyle name="60% - Accent5 3 7" xfId="968" xr:uid="{00000000-0005-0000-0000-0000A4050000}"/>
    <cellStyle name="60% - Accent5 3 8" xfId="2928" xr:uid="{00000000-0005-0000-0000-0000A5050000}"/>
    <cellStyle name="60% - Accent5 3 9" xfId="2929" xr:uid="{00000000-0005-0000-0000-0000A6050000}"/>
    <cellStyle name="60% - Accent5 3_Trimestral" xfId="2924" xr:uid="{00000000-0005-0000-0000-0000A7050000}"/>
    <cellStyle name="60% - Accent5 4" xfId="969" xr:uid="{00000000-0005-0000-0000-0000A8050000}"/>
    <cellStyle name="60% - Accent5 4 10" xfId="2931" xr:uid="{00000000-0005-0000-0000-0000A9050000}"/>
    <cellStyle name="60% - Accent5 4 11" xfId="2932" xr:uid="{00000000-0005-0000-0000-0000AA050000}"/>
    <cellStyle name="60% - Accent5 4 12" xfId="2933" xr:uid="{00000000-0005-0000-0000-0000AB050000}"/>
    <cellStyle name="60% - Accent5 4 2" xfId="970" xr:uid="{00000000-0005-0000-0000-0000AC050000}"/>
    <cellStyle name="60% - Accent5 4 3" xfId="971" xr:uid="{00000000-0005-0000-0000-0000AD050000}"/>
    <cellStyle name="60% - Accent5 4 4" xfId="972" xr:uid="{00000000-0005-0000-0000-0000AE050000}"/>
    <cellStyle name="60% - Accent5 4 5" xfId="973" xr:uid="{00000000-0005-0000-0000-0000AF050000}"/>
    <cellStyle name="60% - Accent5 4 6" xfId="974" xr:uid="{00000000-0005-0000-0000-0000B0050000}"/>
    <cellStyle name="60% - Accent5 4 7" xfId="975" xr:uid="{00000000-0005-0000-0000-0000B1050000}"/>
    <cellStyle name="60% - Accent5 4 8" xfId="2934" xr:uid="{00000000-0005-0000-0000-0000B2050000}"/>
    <cellStyle name="60% - Accent5 4 9" xfId="2935" xr:uid="{00000000-0005-0000-0000-0000B3050000}"/>
    <cellStyle name="60% - Accent5 4_Trimestral" xfId="2930" xr:uid="{00000000-0005-0000-0000-0000B4050000}"/>
    <cellStyle name="60% - Accent5 5" xfId="976" xr:uid="{00000000-0005-0000-0000-0000B5050000}"/>
    <cellStyle name="60% - Accent5 5 10" xfId="2937" xr:uid="{00000000-0005-0000-0000-0000B6050000}"/>
    <cellStyle name="60% - Accent5 5 11" xfId="2938" xr:uid="{00000000-0005-0000-0000-0000B7050000}"/>
    <cellStyle name="60% - Accent5 5 12" xfId="2939" xr:uid="{00000000-0005-0000-0000-0000B8050000}"/>
    <cellStyle name="60% - Accent5 5 2" xfId="977" xr:uid="{00000000-0005-0000-0000-0000B9050000}"/>
    <cellStyle name="60% - Accent5 5 3" xfId="978" xr:uid="{00000000-0005-0000-0000-0000BA050000}"/>
    <cellStyle name="60% - Accent5 5 4" xfId="979" xr:uid="{00000000-0005-0000-0000-0000BB050000}"/>
    <cellStyle name="60% - Accent5 5 5" xfId="980" xr:uid="{00000000-0005-0000-0000-0000BC050000}"/>
    <cellStyle name="60% - Accent5 5 6" xfId="981" xr:uid="{00000000-0005-0000-0000-0000BD050000}"/>
    <cellStyle name="60% - Accent5 5 7" xfId="982" xr:uid="{00000000-0005-0000-0000-0000BE050000}"/>
    <cellStyle name="60% - Accent5 5 8" xfId="2940" xr:uid="{00000000-0005-0000-0000-0000BF050000}"/>
    <cellStyle name="60% - Accent5 5 9" xfId="2941" xr:uid="{00000000-0005-0000-0000-0000C0050000}"/>
    <cellStyle name="60% - Accent5 5_Trimestral" xfId="2936" xr:uid="{00000000-0005-0000-0000-0000C1050000}"/>
    <cellStyle name="60% - Accent5 6" xfId="983" xr:uid="{00000000-0005-0000-0000-0000C2050000}"/>
    <cellStyle name="60% - Accent5 6 10" xfId="2943" xr:uid="{00000000-0005-0000-0000-0000C3050000}"/>
    <cellStyle name="60% - Accent5 6 11" xfId="2944" xr:uid="{00000000-0005-0000-0000-0000C4050000}"/>
    <cellStyle name="60% - Accent5 6 12" xfId="2945" xr:uid="{00000000-0005-0000-0000-0000C5050000}"/>
    <cellStyle name="60% - Accent5 6 2" xfId="984" xr:uid="{00000000-0005-0000-0000-0000C6050000}"/>
    <cellStyle name="60% - Accent5 6 3" xfId="985" xr:uid="{00000000-0005-0000-0000-0000C7050000}"/>
    <cellStyle name="60% - Accent5 6 4" xfId="986" xr:uid="{00000000-0005-0000-0000-0000C8050000}"/>
    <cellStyle name="60% - Accent5 6 5" xfId="987" xr:uid="{00000000-0005-0000-0000-0000C9050000}"/>
    <cellStyle name="60% - Accent5 6 6" xfId="988" xr:uid="{00000000-0005-0000-0000-0000CA050000}"/>
    <cellStyle name="60% - Accent5 6 7" xfId="989" xr:uid="{00000000-0005-0000-0000-0000CB050000}"/>
    <cellStyle name="60% - Accent5 6 8" xfId="2946" xr:uid="{00000000-0005-0000-0000-0000CC050000}"/>
    <cellStyle name="60% - Accent5 6 9" xfId="2947" xr:uid="{00000000-0005-0000-0000-0000CD050000}"/>
    <cellStyle name="60% - Accent5 6_Trimestral" xfId="2942" xr:uid="{00000000-0005-0000-0000-0000CE050000}"/>
    <cellStyle name="60% - Accent5 7" xfId="990" xr:uid="{00000000-0005-0000-0000-0000CF050000}"/>
    <cellStyle name="60% - Accent5 7 10" xfId="2949" xr:uid="{00000000-0005-0000-0000-0000D0050000}"/>
    <cellStyle name="60% - Accent5 7 11" xfId="2950" xr:uid="{00000000-0005-0000-0000-0000D1050000}"/>
    <cellStyle name="60% - Accent5 7 12" xfId="2951" xr:uid="{00000000-0005-0000-0000-0000D2050000}"/>
    <cellStyle name="60% - Accent5 7 2" xfId="991" xr:uid="{00000000-0005-0000-0000-0000D3050000}"/>
    <cellStyle name="60% - Accent5 7 3" xfId="992" xr:uid="{00000000-0005-0000-0000-0000D4050000}"/>
    <cellStyle name="60% - Accent5 7 4" xfId="993" xr:uid="{00000000-0005-0000-0000-0000D5050000}"/>
    <cellStyle name="60% - Accent5 7 5" xfId="994" xr:uid="{00000000-0005-0000-0000-0000D6050000}"/>
    <cellStyle name="60% - Accent5 7 6" xfId="995" xr:uid="{00000000-0005-0000-0000-0000D7050000}"/>
    <cellStyle name="60% - Accent5 7 7" xfId="996" xr:uid="{00000000-0005-0000-0000-0000D8050000}"/>
    <cellStyle name="60% - Accent5 7 8" xfId="2952" xr:uid="{00000000-0005-0000-0000-0000D9050000}"/>
    <cellStyle name="60% - Accent5 7 9" xfId="2953" xr:uid="{00000000-0005-0000-0000-0000DA050000}"/>
    <cellStyle name="60% - Accent5 7_Trimestral" xfId="2948" xr:uid="{00000000-0005-0000-0000-0000DB050000}"/>
    <cellStyle name="60% - Accent5 8" xfId="997" xr:uid="{00000000-0005-0000-0000-0000DC050000}"/>
    <cellStyle name="60% - Accent5 8 10" xfId="2955" xr:uid="{00000000-0005-0000-0000-0000DD050000}"/>
    <cellStyle name="60% - Accent5 8 11" xfId="2956" xr:uid="{00000000-0005-0000-0000-0000DE050000}"/>
    <cellStyle name="60% - Accent5 8 12" xfId="2957" xr:uid="{00000000-0005-0000-0000-0000DF050000}"/>
    <cellStyle name="60% - Accent5 8 2" xfId="998" xr:uid="{00000000-0005-0000-0000-0000E0050000}"/>
    <cellStyle name="60% - Accent5 8 3" xfId="999" xr:uid="{00000000-0005-0000-0000-0000E1050000}"/>
    <cellStyle name="60% - Accent5 8 4" xfId="1000" xr:uid="{00000000-0005-0000-0000-0000E2050000}"/>
    <cellStyle name="60% - Accent5 8 5" xfId="1001" xr:uid="{00000000-0005-0000-0000-0000E3050000}"/>
    <cellStyle name="60% - Accent5 8 6" xfId="1002" xr:uid="{00000000-0005-0000-0000-0000E4050000}"/>
    <cellStyle name="60% - Accent5 8 7" xfId="1003" xr:uid="{00000000-0005-0000-0000-0000E5050000}"/>
    <cellStyle name="60% - Accent5 8 8" xfId="2958" xr:uid="{00000000-0005-0000-0000-0000E6050000}"/>
    <cellStyle name="60% - Accent5 8 9" xfId="2959" xr:uid="{00000000-0005-0000-0000-0000E7050000}"/>
    <cellStyle name="60% - Accent5 8_Trimestral" xfId="2954" xr:uid="{00000000-0005-0000-0000-0000E8050000}"/>
    <cellStyle name="60% - Accent5 9" xfId="2960" xr:uid="{00000000-0005-0000-0000-0000E9050000}"/>
    <cellStyle name="60% - Accent6 2" xfId="1004" xr:uid="{00000000-0005-0000-0000-0000EA050000}"/>
    <cellStyle name="60% - Accent6 2 10" xfId="2962" xr:uid="{00000000-0005-0000-0000-0000EB050000}"/>
    <cellStyle name="60% - Accent6 2 11" xfId="2963" xr:uid="{00000000-0005-0000-0000-0000EC050000}"/>
    <cellStyle name="60% - Accent6 2 12" xfId="2964" xr:uid="{00000000-0005-0000-0000-0000ED050000}"/>
    <cellStyle name="60% - Accent6 2 2" xfId="1005" xr:uid="{00000000-0005-0000-0000-0000EE050000}"/>
    <cellStyle name="60% - Accent6 2 3" xfId="1006" xr:uid="{00000000-0005-0000-0000-0000EF050000}"/>
    <cellStyle name="60% - Accent6 2 4" xfId="1007" xr:uid="{00000000-0005-0000-0000-0000F0050000}"/>
    <cellStyle name="60% - Accent6 2 5" xfId="1008" xr:uid="{00000000-0005-0000-0000-0000F1050000}"/>
    <cellStyle name="60% - Accent6 2 6" xfId="1009" xr:uid="{00000000-0005-0000-0000-0000F2050000}"/>
    <cellStyle name="60% - Accent6 2 7" xfId="1010" xr:uid="{00000000-0005-0000-0000-0000F3050000}"/>
    <cellStyle name="60% - Accent6 2 8" xfId="2965" xr:uid="{00000000-0005-0000-0000-0000F4050000}"/>
    <cellStyle name="60% - Accent6 2 9" xfId="2966" xr:uid="{00000000-0005-0000-0000-0000F5050000}"/>
    <cellStyle name="60% - Accent6 2_Trimestral" xfId="2961" xr:uid="{00000000-0005-0000-0000-0000F6050000}"/>
    <cellStyle name="60% - Accent6 3" xfId="1011" xr:uid="{00000000-0005-0000-0000-0000F7050000}"/>
    <cellStyle name="60% - Accent6 3 10" xfId="2968" xr:uid="{00000000-0005-0000-0000-0000F8050000}"/>
    <cellStyle name="60% - Accent6 3 11" xfId="2969" xr:uid="{00000000-0005-0000-0000-0000F9050000}"/>
    <cellStyle name="60% - Accent6 3 12" xfId="2970" xr:uid="{00000000-0005-0000-0000-0000FA050000}"/>
    <cellStyle name="60% - Accent6 3 2" xfId="1012" xr:uid="{00000000-0005-0000-0000-0000FB050000}"/>
    <cellStyle name="60% - Accent6 3 3" xfId="1013" xr:uid="{00000000-0005-0000-0000-0000FC050000}"/>
    <cellStyle name="60% - Accent6 3 4" xfId="1014" xr:uid="{00000000-0005-0000-0000-0000FD050000}"/>
    <cellStyle name="60% - Accent6 3 5" xfId="1015" xr:uid="{00000000-0005-0000-0000-0000FE050000}"/>
    <cellStyle name="60% - Accent6 3 6" xfId="1016" xr:uid="{00000000-0005-0000-0000-0000FF050000}"/>
    <cellStyle name="60% - Accent6 3 7" xfId="1017" xr:uid="{00000000-0005-0000-0000-000000060000}"/>
    <cellStyle name="60% - Accent6 3 8" xfId="2971" xr:uid="{00000000-0005-0000-0000-000001060000}"/>
    <cellStyle name="60% - Accent6 3 9" xfId="2972" xr:uid="{00000000-0005-0000-0000-000002060000}"/>
    <cellStyle name="60% - Accent6 3_Trimestral" xfId="2967" xr:uid="{00000000-0005-0000-0000-000003060000}"/>
    <cellStyle name="60% - Accent6 4" xfId="1018" xr:uid="{00000000-0005-0000-0000-000004060000}"/>
    <cellStyle name="60% - Accent6 4 10" xfId="2974" xr:uid="{00000000-0005-0000-0000-000005060000}"/>
    <cellStyle name="60% - Accent6 4 11" xfId="2975" xr:uid="{00000000-0005-0000-0000-000006060000}"/>
    <cellStyle name="60% - Accent6 4 12" xfId="2976" xr:uid="{00000000-0005-0000-0000-000007060000}"/>
    <cellStyle name="60% - Accent6 4 2" xfId="1019" xr:uid="{00000000-0005-0000-0000-000008060000}"/>
    <cellStyle name="60% - Accent6 4 3" xfId="1020" xr:uid="{00000000-0005-0000-0000-000009060000}"/>
    <cellStyle name="60% - Accent6 4 4" xfId="1021" xr:uid="{00000000-0005-0000-0000-00000A060000}"/>
    <cellStyle name="60% - Accent6 4 5" xfId="1022" xr:uid="{00000000-0005-0000-0000-00000B060000}"/>
    <cellStyle name="60% - Accent6 4 6" xfId="1023" xr:uid="{00000000-0005-0000-0000-00000C060000}"/>
    <cellStyle name="60% - Accent6 4 7" xfId="1024" xr:uid="{00000000-0005-0000-0000-00000D060000}"/>
    <cellStyle name="60% - Accent6 4 8" xfId="2977" xr:uid="{00000000-0005-0000-0000-00000E060000}"/>
    <cellStyle name="60% - Accent6 4 9" xfId="2978" xr:uid="{00000000-0005-0000-0000-00000F060000}"/>
    <cellStyle name="60% - Accent6 4_Trimestral" xfId="2973" xr:uid="{00000000-0005-0000-0000-000010060000}"/>
    <cellStyle name="60% - Accent6 5" xfId="1025" xr:uid="{00000000-0005-0000-0000-000011060000}"/>
    <cellStyle name="60% - Accent6 5 10" xfId="2980" xr:uid="{00000000-0005-0000-0000-000012060000}"/>
    <cellStyle name="60% - Accent6 5 11" xfId="2981" xr:uid="{00000000-0005-0000-0000-000013060000}"/>
    <cellStyle name="60% - Accent6 5 12" xfId="2982" xr:uid="{00000000-0005-0000-0000-000014060000}"/>
    <cellStyle name="60% - Accent6 5 2" xfId="1026" xr:uid="{00000000-0005-0000-0000-000015060000}"/>
    <cellStyle name="60% - Accent6 5 3" xfId="1027" xr:uid="{00000000-0005-0000-0000-000016060000}"/>
    <cellStyle name="60% - Accent6 5 4" xfId="1028" xr:uid="{00000000-0005-0000-0000-000017060000}"/>
    <cellStyle name="60% - Accent6 5 5" xfId="1029" xr:uid="{00000000-0005-0000-0000-000018060000}"/>
    <cellStyle name="60% - Accent6 5 6" xfId="1030" xr:uid="{00000000-0005-0000-0000-000019060000}"/>
    <cellStyle name="60% - Accent6 5 7" xfId="1031" xr:uid="{00000000-0005-0000-0000-00001A060000}"/>
    <cellStyle name="60% - Accent6 5 8" xfId="2983" xr:uid="{00000000-0005-0000-0000-00001B060000}"/>
    <cellStyle name="60% - Accent6 5 9" xfId="2984" xr:uid="{00000000-0005-0000-0000-00001C060000}"/>
    <cellStyle name="60% - Accent6 5_Trimestral" xfId="2979" xr:uid="{00000000-0005-0000-0000-00001D060000}"/>
    <cellStyle name="60% - Accent6 6" xfId="1032" xr:uid="{00000000-0005-0000-0000-00001E060000}"/>
    <cellStyle name="60% - Accent6 6 10" xfId="2986" xr:uid="{00000000-0005-0000-0000-00001F060000}"/>
    <cellStyle name="60% - Accent6 6 11" xfId="2987" xr:uid="{00000000-0005-0000-0000-000020060000}"/>
    <cellStyle name="60% - Accent6 6 12" xfId="2988" xr:uid="{00000000-0005-0000-0000-000021060000}"/>
    <cellStyle name="60% - Accent6 6 2" xfId="1033" xr:uid="{00000000-0005-0000-0000-000022060000}"/>
    <cellStyle name="60% - Accent6 6 3" xfId="1034" xr:uid="{00000000-0005-0000-0000-000023060000}"/>
    <cellStyle name="60% - Accent6 6 4" xfId="1035" xr:uid="{00000000-0005-0000-0000-000024060000}"/>
    <cellStyle name="60% - Accent6 6 5" xfId="1036" xr:uid="{00000000-0005-0000-0000-000025060000}"/>
    <cellStyle name="60% - Accent6 6 6" xfId="1037" xr:uid="{00000000-0005-0000-0000-000026060000}"/>
    <cellStyle name="60% - Accent6 6 7" xfId="1038" xr:uid="{00000000-0005-0000-0000-000027060000}"/>
    <cellStyle name="60% - Accent6 6 8" xfId="2989" xr:uid="{00000000-0005-0000-0000-000028060000}"/>
    <cellStyle name="60% - Accent6 6 9" xfId="2990" xr:uid="{00000000-0005-0000-0000-000029060000}"/>
    <cellStyle name="60% - Accent6 6_Trimestral" xfId="2985" xr:uid="{00000000-0005-0000-0000-00002A060000}"/>
    <cellStyle name="60% - Accent6 7" xfId="1039" xr:uid="{00000000-0005-0000-0000-00002B060000}"/>
    <cellStyle name="60% - Accent6 7 10" xfId="2992" xr:uid="{00000000-0005-0000-0000-00002C060000}"/>
    <cellStyle name="60% - Accent6 7 11" xfId="2993" xr:uid="{00000000-0005-0000-0000-00002D060000}"/>
    <cellStyle name="60% - Accent6 7 12" xfId="2994" xr:uid="{00000000-0005-0000-0000-00002E060000}"/>
    <cellStyle name="60% - Accent6 7 2" xfId="1040" xr:uid="{00000000-0005-0000-0000-00002F060000}"/>
    <cellStyle name="60% - Accent6 7 3" xfId="1041" xr:uid="{00000000-0005-0000-0000-000030060000}"/>
    <cellStyle name="60% - Accent6 7 4" xfId="1042" xr:uid="{00000000-0005-0000-0000-000031060000}"/>
    <cellStyle name="60% - Accent6 7 5" xfId="1043" xr:uid="{00000000-0005-0000-0000-000032060000}"/>
    <cellStyle name="60% - Accent6 7 6" xfId="1044" xr:uid="{00000000-0005-0000-0000-000033060000}"/>
    <cellStyle name="60% - Accent6 7 7" xfId="1045" xr:uid="{00000000-0005-0000-0000-000034060000}"/>
    <cellStyle name="60% - Accent6 7 8" xfId="2995" xr:uid="{00000000-0005-0000-0000-000035060000}"/>
    <cellStyle name="60% - Accent6 7 9" xfId="2996" xr:uid="{00000000-0005-0000-0000-000036060000}"/>
    <cellStyle name="60% - Accent6 7_Trimestral" xfId="2991" xr:uid="{00000000-0005-0000-0000-000037060000}"/>
    <cellStyle name="60% - Accent6 8" xfId="1046" xr:uid="{00000000-0005-0000-0000-000038060000}"/>
    <cellStyle name="60% - Accent6 8 10" xfId="2998" xr:uid="{00000000-0005-0000-0000-000039060000}"/>
    <cellStyle name="60% - Accent6 8 11" xfId="2999" xr:uid="{00000000-0005-0000-0000-00003A060000}"/>
    <cellStyle name="60% - Accent6 8 12" xfId="3000" xr:uid="{00000000-0005-0000-0000-00003B060000}"/>
    <cellStyle name="60% - Accent6 8 2" xfId="1047" xr:uid="{00000000-0005-0000-0000-00003C060000}"/>
    <cellStyle name="60% - Accent6 8 3" xfId="1048" xr:uid="{00000000-0005-0000-0000-00003D060000}"/>
    <cellStyle name="60% - Accent6 8 4" xfId="1049" xr:uid="{00000000-0005-0000-0000-00003E060000}"/>
    <cellStyle name="60% - Accent6 8 5" xfId="1050" xr:uid="{00000000-0005-0000-0000-00003F060000}"/>
    <cellStyle name="60% - Accent6 8 6" xfId="1051" xr:uid="{00000000-0005-0000-0000-000040060000}"/>
    <cellStyle name="60% - Accent6 8 7" xfId="1052" xr:uid="{00000000-0005-0000-0000-000041060000}"/>
    <cellStyle name="60% - Accent6 8 8" xfId="3001" xr:uid="{00000000-0005-0000-0000-000042060000}"/>
    <cellStyle name="60% - Accent6 8 9" xfId="3002" xr:uid="{00000000-0005-0000-0000-000043060000}"/>
    <cellStyle name="60% - Accent6 8_Trimestral" xfId="2997" xr:uid="{00000000-0005-0000-0000-000044060000}"/>
    <cellStyle name="60% - Accent6 9" xfId="3003" xr:uid="{00000000-0005-0000-0000-000045060000}"/>
    <cellStyle name="60% - Ênfase1" xfId="51" xr:uid="{00000000-0005-0000-0000-000046060000}"/>
    <cellStyle name="60% - Ênfase2" xfId="52" xr:uid="{00000000-0005-0000-0000-000047060000}"/>
    <cellStyle name="60% - Ênfase3" xfId="53" xr:uid="{00000000-0005-0000-0000-000048060000}"/>
    <cellStyle name="60% - Ênfase4" xfId="54" xr:uid="{00000000-0005-0000-0000-000049060000}"/>
    <cellStyle name="60% - Ênfase5" xfId="55" xr:uid="{00000000-0005-0000-0000-00004A060000}"/>
    <cellStyle name="60% - Ênfase6" xfId="56" xr:uid="{00000000-0005-0000-0000-00004B060000}"/>
    <cellStyle name="Accent1 2" xfId="1053" xr:uid="{00000000-0005-0000-0000-00004C060000}"/>
    <cellStyle name="Accent1 2 10" xfId="3005" xr:uid="{00000000-0005-0000-0000-00004D060000}"/>
    <cellStyle name="Accent1 2 11" xfId="3006" xr:uid="{00000000-0005-0000-0000-00004E060000}"/>
    <cellStyle name="Accent1 2 12" xfId="3007" xr:uid="{00000000-0005-0000-0000-00004F060000}"/>
    <cellStyle name="Accent1 2 2" xfId="1054" xr:uid="{00000000-0005-0000-0000-000050060000}"/>
    <cellStyle name="Accent1 2 3" xfId="1055" xr:uid="{00000000-0005-0000-0000-000051060000}"/>
    <cellStyle name="Accent1 2 4" xfId="1056" xr:uid="{00000000-0005-0000-0000-000052060000}"/>
    <cellStyle name="Accent1 2 5" xfId="1057" xr:uid="{00000000-0005-0000-0000-000053060000}"/>
    <cellStyle name="Accent1 2 6" xfId="1058" xr:uid="{00000000-0005-0000-0000-000054060000}"/>
    <cellStyle name="Accent1 2 7" xfId="1059" xr:uid="{00000000-0005-0000-0000-000055060000}"/>
    <cellStyle name="Accent1 2 8" xfId="3008" xr:uid="{00000000-0005-0000-0000-000056060000}"/>
    <cellStyle name="Accent1 2 9" xfId="3009" xr:uid="{00000000-0005-0000-0000-000057060000}"/>
    <cellStyle name="Accent1 2_Trimestral" xfId="3004" xr:uid="{00000000-0005-0000-0000-000058060000}"/>
    <cellStyle name="Accent1 3" xfId="1060" xr:uid="{00000000-0005-0000-0000-000059060000}"/>
    <cellStyle name="Accent1 3 10" xfId="3011" xr:uid="{00000000-0005-0000-0000-00005A060000}"/>
    <cellStyle name="Accent1 3 11" xfId="3012" xr:uid="{00000000-0005-0000-0000-00005B060000}"/>
    <cellStyle name="Accent1 3 12" xfId="3013" xr:uid="{00000000-0005-0000-0000-00005C060000}"/>
    <cellStyle name="Accent1 3 2" xfId="1061" xr:uid="{00000000-0005-0000-0000-00005D060000}"/>
    <cellStyle name="Accent1 3 3" xfId="1062" xr:uid="{00000000-0005-0000-0000-00005E060000}"/>
    <cellStyle name="Accent1 3 4" xfId="1063" xr:uid="{00000000-0005-0000-0000-00005F060000}"/>
    <cellStyle name="Accent1 3 5" xfId="1064" xr:uid="{00000000-0005-0000-0000-000060060000}"/>
    <cellStyle name="Accent1 3 6" xfId="1065" xr:uid="{00000000-0005-0000-0000-000061060000}"/>
    <cellStyle name="Accent1 3 7" xfId="1066" xr:uid="{00000000-0005-0000-0000-000062060000}"/>
    <cellStyle name="Accent1 3 8" xfId="3014" xr:uid="{00000000-0005-0000-0000-000063060000}"/>
    <cellStyle name="Accent1 3 9" xfId="3015" xr:uid="{00000000-0005-0000-0000-000064060000}"/>
    <cellStyle name="Accent1 3_Trimestral" xfId="3010" xr:uid="{00000000-0005-0000-0000-000065060000}"/>
    <cellStyle name="Accent1 4" xfId="1067" xr:uid="{00000000-0005-0000-0000-000066060000}"/>
    <cellStyle name="Accent1 4 10" xfId="3017" xr:uid="{00000000-0005-0000-0000-000067060000}"/>
    <cellStyle name="Accent1 4 11" xfId="3018" xr:uid="{00000000-0005-0000-0000-000068060000}"/>
    <cellStyle name="Accent1 4 12" xfId="3019" xr:uid="{00000000-0005-0000-0000-000069060000}"/>
    <cellStyle name="Accent1 4 2" xfId="1068" xr:uid="{00000000-0005-0000-0000-00006A060000}"/>
    <cellStyle name="Accent1 4 3" xfId="1069" xr:uid="{00000000-0005-0000-0000-00006B060000}"/>
    <cellStyle name="Accent1 4 4" xfId="1070" xr:uid="{00000000-0005-0000-0000-00006C060000}"/>
    <cellStyle name="Accent1 4 5" xfId="1071" xr:uid="{00000000-0005-0000-0000-00006D060000}"/>
    <cellStyle name="Accent1 4 6" xfId="1072" xr:uid="{00000000-0005-0000-0000-00006E060000}"/>
    <cellStyle name="Accent1 4 7" xfId="1073" xr:uid="{00000000-0005-0000-0000-00006F060000}"/>
    <cellStyle name="Accent1 4 8" xfId="3020" xr:uid="{00000000-0005-0000-0000-000070060000}"/>
    <cellStyle name="Accent1 4 9" xfId="3021" xr:uid="{00000000-0005-0000-0000-000071060000}"/>
    <cellStyle name="Accent1 4_Trimestral" xfId="3016" xr:uid="{00000000-0005-0000-0000-000072060000}"/>
    <cellStyle name="Accent1 5" xfId="1074" xr:uid="{00000000-0005-0000-0000-000073060000}"/>
    <cellStyle name="Accent1 5 10" xfId="3023" xr:uid="{00000000-0005-0000-0000-000074060000}"/>
    <cellStyle name="Accent1 5 11" xfId="3024" xr:uid="{00000000-0005-0000-0000-000075060000}"/>
    <cellStyle name="Accent1 5 12" xfId="3025" xr:uid="{00000000-0005-0000-0000-000076060000}"/>
    <cellStyle name="Accent1 5 2" xfId="1075" xr:uid="{00000000-0005-0000-0000-000077060000}"/>
    <cellStyle name="Accent1 5 3" xfId="1076" xr:uid="{00000000-0005-0000-0000-000078060000}"/>
    <cellStyle name="Accent1 5 4" xfId="1077" xr:uid="{00000000-0005-0000-0000-000079060000}"/>
    <cellStyle name="Accent1 5 5" xfId="1078" xr:uid="{00000000-0005-0000-0000-00007A060000}"/>
    <cellStyle name="Accent1 5 6" xfId="1079" xr:uid="{00000000-0005-0000-0000-00007B060000}"/>
    <cellStyle name="Accent1 5 7" xfId="1080" xr:uid="{00000000-0005-0000-0000-00007C060000}"/>
    <cellStyle name="Accent1 5 8" xfId="3026" xr:uid="{00000000-0005-0000-0000-00007D060000}"/>
    <cellStyle name="Accent1 5 9" xfId="3027" xr:uid="{00000000-0005-0000-0000-00007E060000}"/>
    <cellStyle name="Accent1 5_Trimestral" xfId="3022" xr:uid="{00000000-0005-0000-0000-00007F060000}"/>
    <cellStyle name="Accent1 6" xfId="1081" xr:uid="{00000000-0005-0000-0000-000080060000}"/>
    <cellStyle name="Accent1 6 10" xfId="3029" xr:uid="{00000000-0005-0000-0000-000081060000}"/>
    <cellStyle name="Accent1 6 11" xfId="3030" xr:uid="{00000000-0005-0000-0000-000082060000}"/>
    <cellStyle name="Accent1 6 12" xfId="3031" xr:uid="{00000000-0005-0000-0000-000083060000}"/>
    <cellStyle name="Accent1 6 2" xfId="1082" xr:uid="{00000000-0005-0000-0000-000084060000}"/>
    <cellStyle name="Accent1 6 3" xfId="1083" xr:uid="{00000000-0005-0000-0000-000085060000}"/>
    <cellStyle name="Accent1 6 4" xfId="1084" xr:uid="{00000000-0005-0000-0000-000086060000}"/>
    <cellStyle name="Accent1 6 5" xfId="1085" xr:uid="{00000000-0005-0000-0000-000087060000}"/>
    <cellStyle name="Accent1 6 6" xfId="1086" xr:uid="{00000000-0005-0000-0000-000088060000}"/>
    <cellStyle name="Accent1 6 7" xfId="1087" xr:uid="{00000000-0005-0000-0000-000089060000}"/>
    <cellStyle name="Accent1 6 8" xfId="3032" xr:uid="{00000000-0005-0000-0000-00008A060000}"/>
    <cellStyle name="Accent1 6 9" xfId="3033" xr:uid="{00000000-0005-0000-0000-00008B060000}"/>
    <cellStyle name="Accent1 6_Trimestral" xfId="3028" xr:uid="{00000000-0005-0000-0000-00008C060000}"/>
    <cellStyle name="Accent1 7" xfId="1088" xr:uid="{00000000-0005-0000-0000-00008D060000}"/>
    <cellStyle name="Accent1 7 10" xfId="3035" xr:uid="{00000000-0005-0000-0000-00008E060000}"/>
    <cellStyle name="Accent1 7 11" xfId="3036" xr:uid="{00000000-0005-0000-0000-00008F060000}"/>
    <cellStyle name="Accent1 7 12" xfId="3037" xr:uid="{00000000-0005-0000-0000-000090060000}"/>
    <cellStyle name="Accent1 7 2" xfId="1089" xr:uid="{00000000-0005-0000-0000-000091060000}"/>
    <cellStyle name="Accent1 7 3" xfId="1090" xr:uid="{00000000-0005-0000-0000-000092060000}"/>
    <cellStyle name="Accent1 7 4" xfId="1091" xr:uid="{00000000-0005-0000-0000-000093060000}"/>
    <cellStyle name="Accent1 7 5" xfId="1092" xr:uid="{00000000-0005-0000-0000-000094060000}"/>
    <cellStyle name="Accent1 7 6" xfId="1093" xr:uid="{00000000-0005-0000-0000-000095060000}"/>
    <cellStyle name="Accent1 7 7" xfId="1094" xr:uid="{00000000-0005-0000-0000-000096060000}"/>
    <cellStyle name="Accent1 7 8" xfId="3038" xr:uid="{00000000-0005-0000-0000-000097060000}"/>
    <cellStyle name="Accent1 7 9" xfId="3039" xr:uid="{00000000-0005-0000-0000-000098060000}"/>
    <cellStyle name="Accent1 7_Trimestral" xfId="3034" xr:uid="{00000000-0005-0000-0000-000099060000}"/>
    <cellStyle name="Accent1 8" xfId="1095" xr:uid="{00000000-0005-0000-0000-00009A060000}"/>
    <cellStyle name="Accent1 8 10" xfId="3041" xr:uid="{00000000-0005-0000-0000-00009B060000}"/>
    <cellStyle name="Accent1 8 11" xfId="3042" xr:uid="{00000000-0005-0000-0000-00009C060000}"/>
    <cellStyle name="Accent1 8 12" xfId="3043" xr:uid="{00000000-0005-0000-0000-00009D060000}"/>
    <cellStyle name="Accent1 8 2" xfId="1096" xr:uid="{00000000-0005-0000-0000-00009E060000}"/>
    <cellStyle name="Accent1 8 3" xfId="1097" xr:uid="{00000000-0005-0000-0000-00009F060000}"/>
    <cellStyle name="Accent1 8 4" xfId="1098" xr:uid="{00000000-0005-0000-0000-0000A0060000}"/>
    <cellStyle name="Accent1 8 5" xfId="1099" xr:uid="{00000000-0005-0000-0000-0000A1060000}"/>
    <cellStyle name="Accent1 8 6" xfId="1100" xr:uid="{00000000-0005-0000-0000-0000A2060000}"/>
    <cellStyle name="Accent1 8 7" xfId="1101" xr:uid="{00000000-0005-0000-0000-0000A3060000}"/>
    <cellStyle name="Accent1 8 8" xfId="3044" xr:uid="{00000000-0005-0000-0000-0000A4060000}"/>
    <cellStyle name="Accent1 8 9" xfId="3045" xr:uid="{00000000-0005-0000-0000-0000A5060000}"/>
    <cellStyle name="Accent1 8_Trimestral" xfId="3040" xr:uid="{00000000-0005-0000-0000-0000A6060000}"/>
    <cellStyle name="Accent1 9" xfId="3046" xr:uid="{00000000-0005-0000-0000-0000A7060000}"/>
    <cellStyle name="Accent2 2" xfId="1102" xr:uid="{00000000-0005-0000-0000-0000A8060000}"/>
    <cellStyle name="Accent2 2 10" xfId="3048" xr:uid="{00000000-0005-0000-0000-0000A9060000}"/>
    <cellStyle name="Accent2 2 11" xfId="3049" xr:uid="{00000000-0005-0000-0000-0000AA060000}"/>
    <cellStyle name="Accent2 2 12" xfId="3050" xr:uid="{00000000-0005-0000-0000-0000AB060000}"/>
    <cellStyle name="Accent2 2 2" xfId="1103" xr:uid="{00000000-0005-0000-0000-0000AC060000}"/>
    <cellStyle name="Accent2 2 3" xfId="1104" xr:uid="{00000000-0005-0000-0000-0000AD060000}"/>
    <cellStyle name="Accent2 2 4" xfId="1105" xr:uid="{00000000-0005-0000-0000-0000AE060000}"/>
    <cellStyle name="Accent2 2 5" xfId="1106" xr:uid="{00000000-0005-0000-0000-0000AF060000}"/>
    <cellStyle name="Accent2 2 6" xfId="1107" xr:uid="{00000000-0005-0000-0000-0000B0060000}"/>
    <cellStyle name="Accent2 2 7" xfId="1108" xr:uid="{00000000-0005-0000-0000-0000B1060000}"/>
    <cellStyle name="Accent2 2 8" xfId="3051" xr:uid="{00000000-0005-0000-0000-0000B2060000}"/>
    <cellStyle name="Accent2 2 9" xfId="3052" xr:uid="{00000000-0005-0000-0000-0000B3060000}"/>
    <cellStyle name="Accent2 2_Trimestral" xfId="3047" xr:uid="{00000000-0005-0000-0000-0000B4060000}"/>
    <cellStyle name="Accent2 3" xfId="1109" xr:uid="{00000000-0005-0000-0000-0000B5060000}"/>
    <cellStyle name="Accent2 3 10" xfId="3054" xr:uid="{00000000-0005-0000-0000-0000B6060000}"/>
    <cellStyle name="Accent2 3 11" xfId="3055" xr:uid="{00000000-0005-0000-0000-0000B7060000}"/>
    <cellStyle name="Accent2 3 12" xfId="3056" xr:uid="{00000000-0005-0000-0000-0000B8060000}"/>
    <cellStyle name="Accent2 3 2" xfId="1110" xr:uid="{00000000-0005-0000-0000-0000B9060000}"/>
    <cellStyle name="Accent2 3 3" xfId="1111" xr:uid="{00000000-0005-0000-0000-0000BA060000}"/>
    <cellStyle name="Accent2 3 4" xfId="1112" xr:uid="{00000000-0005-0000-0000-0000BB060000}"/>
    <cellStyle name="Accent2 3 5" xfId="1113" xr:uid="{00000000-0005-0000-0000-0000BC060000}"/>
    <cellStyle name="Accent2 3 6" xfId="1114" xr:uid="{00000000-0005-0000-0000-0000BD060000}"/>
    <cellStyle name="Accent2 3 7" xfId="1115" xr:uid="{00000000-0005-0000-0000-0000BE060000}"/>
    <cellStyle name="Accent2 3 8" xfId="3057" xr:uid="{00000000-0005-0000-0000-0000BF060000}"/>
    <cellStyle name="Accent2 3 9" xfId="3058" xr:uid="{00000000-0005-0000-0000-0000C0060000}"/>
    <cellStyle name="Accent2 3_Trimestral" xfId="3053" xr:uid="{00000000-0005-0000-0000-0000C1060000}"/>
    <cellStyle name="Accent2 4" xfId="1116" xr:uid="{00000000-0005-0000-0000-0000C2060000}"/>
    <cellStyle name="Accent2 4 10" xfId="3060" xr:uid="{00000000-0005-0000-0000-0000C3060000}"/>
    <cellStyle name="Accent2 4 11" xfId="3061" xr:uid="{00000000-0005-0000-0000-0000C4060000}"/>
    <cellStyle name="Accent2 4 12" xfId="3062" xr:uid="{00000000-0005-0000-0000-0000C5060000}"/>
    <cellStyle name="Accent2 4 2" xfId="1117" xr:uid="{00000000-0005-0000-0000-0000C6060000}"/>
    <cellStyle name="Accent2 4 3" xfId="1118" xr:uid="{00000000-0005-0000-0000-0000C7060000}"/>
    <cellStyle name="Accent2 4 4" xfId="1119" xr:uid="{00000000-0005-0000-0000-0000C8060000}"/>
    <cellStyle name="Accent2 4 5" xfId="1120" xr:uid="{00000000-0005-0000-0000-0000C9060000}"/>
    <cellStyle name="Accent2 4 6" xfId="1121" xr:uid="{00000000-0005-0000-0000-0000CA060000}"/>
    <cellStyle name="Accent2 4 7" xfId="1122" xr:uid="{00000000-0005-0000-0000-0000CB060000}"/>
    <cellStyle name="Accent2 4 8" xfId="3063" xr:uid="{00000000-0005-0000-0000-0000CC060000}"/>
    <cellStyle name="Accent2 4 9" xfId="3064" xr:uid="{00000000-0005-0000-0000-0000CD060000}"/>
    <cellStyle name="Accent2 4_Trimestral" xfId="3059" xr:uid="{00000000-0005-0000-0000-0000CE060000}"/>
    <cellStyle name="Accent2 5" xfId="1123" xr:uid="{00000000-0005-0000-0000-0000CF060000}"/>
    <cellStyle name="Accent2 5 10" xfId="3066" xr:uid="{00000000-0005-0000-0000-0000D0060000}"/>
    <cellStyle name="Accent2 5 11" xfId="3067" xr:uid="{00000000-0005-0000-0000-0000D1060000}"/>
    <cellStyle name="Accent2 5 12" xfId="3068" xr:uid="{00000000-0005-0000-0000-0000D2060000}"/>
    <cellStyle name="Accent2 5 2" xfId="1124" xr:uid="{00000000-0005-0000-0000-0000D3060000}"/>
    <cellStyle name="Accent2 5 3" xfId="1125" xr:uid="{00000000-0005-0000-0000-0000D4060000}"/>
    <cellStyle name="Accent2 5 4" xfId="1126" xr:uid="{00000000-0005-0000-0000-0000D5060000}"/>
    <cellStyle name="Accent2 5 5" xfId="1127" xr:uid="{00000000-0005-0000-0000-0000D6060000}"/>
    <cellStyle name="Accent2 5 6" xfId="1128" xr:uid="{00000000-0005-0000-0000-0000D7060000}"/>
    <cellStyle name="Accent2 5 7" xfId="1129" xr:uid="{00000000-0005-0000-0000-0000D8060000}"/>
    <cellStyle name="Accent2 5 8" xfId="3069" xr:uid="{00000000-0005-0000-0000-0000D9060000}"/>
    <cellStyle name="Accent2 5 9" xfId="3070" xr:uid="{00000000-0005-0000-0000-0000DA060000}"/>
    <cellStyle name="Accent2 5_Trimestral" xfId="3065" xr:uid="{00000000-0005-0000-0000-0000DB060000}"/>
    <cellStyle name="Accent2 6" xfId="1130" xr:uid="{00000000-0005-0000-0000-0000DC060000}"/>
    <cellStyle name="Accent2 6 10" xfId="3072" xr:uid="{00000000-0005-0000-0000-0000DD060000}"/>
    <cellStyle name="Accent2 6 11" xfId="3073" xr:uid="{00000000-0005-0000-0000-0000DE060000}"/>
    <cellStyle name="Accent2 6 12" xfId="3074" xr:uid="{00000000-0005-0000-0000-0000DF060000}"/>
    <cellStyle name="Accent2 6 2" xfId="1131" xr:uid="{00000000-0005-0000-0000-0000E0060000}"/>
    <cellStyle name="Accent2 6 3" xfId="1132" xr:uid="{00000000-0005-0000-0000-0000E1060000}"/>
    <cellStyle name="Accent2 6 4" xfId="1133" xr:uid="{00000000-0005-0000-0000-0000E2060000}"/>
    <cellStyle name="Accent2 6 5" xfId="1134" xr:uid="{00000000-0005-0000-0000-0000E3060000}"/>
    <cellStyle name="Accent2 6 6" xfId="1135" xr:uid="{00000000-0005-0000-0000-0000E4060000}"/>
    <cellStyle name="Accent2 6 7" xfId="1136" xr:uid="{00000000-0005-0000-0000-0000E5060000}"/>
    <cellStyle name="Accent2 6 8" xfId="3075" xr:uid="{00000000-0005-0000-0000-0000E6060000}"/>
    <cellStyle name="Accent2 6 9" xfId="3076" xr:uid="{00000000-0005-0000-0000-0000E7060000}"/>
    <cellStyle name="Accent2 6_Trimestral" xfId="3071" xr:uid="{00000000-0005-0000-0000-0000E8060000}"/>
    <cellStyle name="Accent2 7" xfId="1137" xr:uid="{00000000-0005-0000-0000-0000E9060000}"/>
    <cellStyle name="Accent2 7 10" xfId="3078" xr:uid="{00000000-0005-0000-0000-0000EA060000}"/>
    <cellStyle name="Accent2 7 11" xfId="3079" xr:uid="{00000000-0005-0000-0000-0000EB060000}"/>
    <cellStyle name="Accent2 7 12" xfId="3080" xr:uid="{00000000-0005-0000-0000-0000EC060000}"/>
    <cellStyle name="Accent2 7 2" xfId="1138" xr:uid="{00000000-0005-0000-0000-0000ED060000}"/>
    <cellStyle name="Accent2 7 3" xfId="1139" xr:uid="{00000000-0005-0000-0000-0000EE060000}"/>
    <cellStyle name="Accent2 7 4" xfId="1140" xr:uid="{00000000-0005-0000-0000-0000EF060000}"/>
    <cellStyle name="Accent2 7 5" xfId="1141" xr:uid="{00000000-0005-0000-0000-0000F0060000}"/>
    <cellStyle name="Accent2 7 6" xfId="1142" xr:uid="{00000000-0005-0000-0000-0000F1060000}"/>
    <cellStyle name="Accent2 7 7" xfId="1143" xr:uid="{00000000-0005-0000-0000-0000F2060000}"/>
    <cellStyle name="Accent2 7 8" xfId="3081" xr:uid="{00000000-0005-0000-0000-0000F3060000}"/>
    <cellStyle name="Accent2 7 9" xfId="3082" xr:uid="{00000000-0005-0000-0000-0000F4060000}"/>
    <cellStyle name="Accent2 7_Trimestral" xfId="3077" xr:uid="{00000000-0005-0000-0000-0000F5060000}"/>
    <cellStyle name="Accent2 8" xfId="1144" xr:uid="{00000000-0005-0000-0000-0000F6060000}"/>
    <cellStyle name="Accent2 8 10" xfId="3084" xr:uid="{00000000-0005-0000-0000-0000F7060000}"/>
    <cellStyle name="Accent2 8 11" xfId="3085" xr:uid="{00000000-0005-0000-0000-0000F8060000}"/>
    <cellStyle name="Accent2 8 12" xfId="3086" xr:uid="{00000000-0005-0000-0000-0000F9060000}"/>
    <cellStyle name="Accent2 8 2" xfId="1145" xr:uid="{00000000-0005-0000-0000-0000FA060000}"/>
    <cellStyle name="Accent2 8 3" xfId="1146" xr:uid="{00000000-0005-0000-0000-0000FB060000}"/>
    <cellStyle name="Accent2 8 4" xfId="1147" xr:uid="{00000000-0005-0000-0000-0000FC060000}"/>
    <cellStyle name="Accent2 8 5" xfId="1148" xr:uid="{00000000-0005-0000-0000-0000FD060000}"/>
    <cellStyle name="Accent2 8 6" xfId="1149" xr:uid="{00000000-0005-0000-0000-0000FE060000}"/>
    <cellStyle name="Accent2 8 7" xfId="1150" xr:uid="{00000000-0005-0000-0000-0000FF060000}"/>
    <cellStyle name="Accent2 8 8" xfId="3087" xr:uid="{00000000-0005-0000-0000-000000070000}"/>
    <cellStyle name="Accent2 8 9" xfId="3088" xr:uid="{00000000-0005-0000-0000-000001070000}"/>
    <cellStyle name="Accent2 8_Trimestral" xfId="3083" xr:uid="{00000000-0005-0000-0000-000002070000}"/>
    <cellStyle name="Accent2 9" xfId="3089" xr:uid="{00000000-0005-0000-0000-000003070000}"/>
    <cellStyle name="Accent3 2" xfId="1151" xr:uid="{00000000-0005-0000-0000-000004070000}"/>
    <cellStyle name="Accent3 2 10" xfId="3091" xr:uid="{00000000-0005-0000-0000-000005070000}"/>
    <cellStyle name="Accent3 2 11" xfId="3092" xr:uid="{00000000-0005-0000-0000-000006070000}"/>
    <cellStyle name="Accent3 2 12" xfId="3093" xr:uid="{00000000-0005-0000-0000-000007070000}"/>
    <cellStyle name="Accent3 2 2" xfId="1152" xr:uid="{00000000-0005-0000-0000-000008070000}"/>
    <cellStyle name="Accent3 2 3" xfId="1153" xr:uid="{00000000-0005-0000-0000-000009070000}"/>
    <cellStyle name="Accent3 2 4" xfId="1154" xr:uid="{00000000-0005-0000-0000-00000A070000}"/>
    <cellStyle name="Accent3 2 5" xfId="1155" xr:uid="{00000000-0005-0000-0000-00000B070000}"/>
    <cellStyle name="Accent3 2 6" xfId="1156" xr:uid="{00000000-0005-0000-0000-00000C070000}"/>
    <cellStyle name="Accent3 2 7" xfId="1157" xr:uid="{00000000-0005-0000-0000-00000D070000}"/>
    <cellStyle name="Accent3 2 8" xfId="3094" xr:uid="{00000000-0005-0000-0000-00000E070000}"/>
    <cellStyle name="Accent3 2 9" xfId="3095" xr:uid="{00000000-0005-0000-0000-00000F070000}"/>
    <cellStyle name="Accent3 2_Trimestral" xfId="3090" xr:uid="{00000000-0005-0000-0000-000010070000}"/>
    <cellStyle name="Accent3 3" xfId="1158" xr:uid="{00000000-0005-0000-0000-000011070000}"/>
    <cellStyle name="Accent3 3 10" xfId="3097" xr:uid="{00000000-0005-0000-0000-000012070000}"/>
    <cellStyle name="Accent3 3 11" xfId="3098" xr:uid="{00000000-0005-0000-0000-000013070000}"/>
    <cellStyle name="Accent3 3 12" xfId="3099" xr:uid="{00000000-0005-0000-0000-000014070000}"/>
    <cellStyle name="Accent3 3 2" xfId="1159" xr:uid="{00000000-0005-0000-0000-000015070000}"/>
    <cellStyle name="Accent3 3 3" xfId="1160" xr:uid="{00000000-0005-0000-0000-000016070000}"/>
    <cellStyle name="Accent3 3 4" xfId="1161" xr:uid="{00000000-0005-0000-0000-000017070000}"/>
    <cellStyle name="Accent3 3 5" xfId="1162" xr:uid="{00000000-0005-0000-0000-000018070000}"/>
    <cellStyle name="Accent3 3 6" xfId="1163" xr:uid="{00000000-0005-0000-0000-000019070000}"/>
    <cellStyle name="Accent3 3 7" xfId="1164" xr:uid="{00000000-0005-0000-0000-00001A070000}"/>
    <cellStyle name="Accent3 3 8" xfId="3100" xr:uid="{00000000-0005-0000-0000-00001B070000}"/>
    <cellStyle name="Accent3 3 9" xfId="3101" xr:uid="{00000000-0005-0000-0000-00001C070000}"/>
    <cellStyle name="Accent3 3_Trimestral" xfId="3096" xr:uid="{00000000-0005-0000-0000-00001D070000}"/>
    <cellStyle name="Accent3 4" xfId="1165" xr:uid="{00000000-0005-0000-0000-00001E070000}"/>
    <cellStyle name="Accent3 4 10" xfId="3103" xr:uid="{00000000-0005-0000-0000-00001F070000}"/>
    <cellStyle name="Accent3 4 11" xfId="3104" xr:uid="{00000000-0005-0000-0000-000020070000}"/>
    <cellStyle name="Accent3 4 12" xfId="3105" xr:uid="{00000000-0005-0000-0000-000021070000}"/>
    <cellStyle name="Accent3 4 2" xfId="1166" xr:uid="{00000000-0005-0000-0000-000022070000}"/>
    <cellStyle name="Accent3 4 3" xfId="1167" xr:uid="{00000000-0005-0000-0000-000023070000}"/>
    <cellStyle name="Accent3 4 4" xfId="1168" xr:uid="{00000000-0005-0000-0000-000024070000}"/>
    <cellStyle name="Accent3 4 5" xfId="1169" xr:uid="{00000000-0005-0000-0000-000025070000}"/>
    <cellStyle name="Accent3 4 6" xfId="1170" xr:uid="{00000000-0005-0000-0000-000026070000}"/>
    <cellStyle name="Accent3 4 7" xfId="1171" xr:uid="{00000000-0005-0000-0000-000027070000}"/>
    <cellStyle name="Accent3 4 8" xfId="3106" xr:uid="{00000000-0005-0000-0000-000028070000}"/>
    <cellStyle name="Accent3 4 9" xfId="3107" xr:uid="{00000000-0005-0000-0000-000029070000}"/>
    <cellStyle name="Accent3 4_Trimestral" xfId="3102" xr:uid="{00000000-0005-0000-0000-00002A070000}"/>
    <cellStyle name="Accent3 5" xfId="1172" xr:uid="{00000000-0005-0000-0000-00002B070000}"/>
    <cellStyle name="Accent3 5 10" xfId="3109" xr:uid="{00000000-0005-0000-0000-00002C070000}"/>
    <cellStyle name="Accent3 5 11" xfId="3110" xr:uid="{00000000-0005-0000-0000-00002D070000}"/>
    <cellStyle name="Accent3 5 12" xfId="3111" xr:uid="{00000000-0005-0000-0000-00002E070000}"/>
    <cellStyle name="Accent3 5 2" xfId="1173" xr:uid="{00000000-0005-0000-0000-00002F070000}"/>
    <cellStyle name="Accent3 5 3" xfId="1174" xr:uid="{00000000-0005-0000-0000-000030070000}"/>
    <cellStyle name="Accent3 5 4" xfId="1175" xr:uid="{00000000-0005-0000-0000-000031070000}"/>
    <cellStyle name="Accent3 5 5" xfId="1176" xr:uid="{00000000-0005-0000-0000-000032070000}"/>
    <cellStyle name="Accent3 5 6" xfId="1177" xr:uid="{00000000-0005-0000-0000-000033070000}"/>
    <cellStyle name="Accent3 5 7" xfId="1178" xr:uid="{00000000-0005-0000-0000-000034070000}"/>
    <cellStyle name="Accent3 5 8" xfId="3112" xr:uid="{00000000-0005-0000-0000-000035070000}"/>
    <cellStyle name="Accent3 5 9" xfId="3113" xr:uid="{00000000-0005-0000-0000-000036070000}"/>
    <cellStyle name="Accent3 5_Trimestral" xfId="3108" xr:uid="{00000000-0005-0000-0000-000037070000}"/>
    <cellStyle name="Accent3 6" xfId="1179" xr:uid="{00000000-0005-0000-0000-000038070000}"/>
    <cellStyle name="Accent3 6 10" xfId="3115" xr:uid="{00000000-0005-0000-0000-000039070000}"/>
    <cellStyle name="Accent3 6 11" xfId="3116" xr:uid="{00000000-0005-0000-0000-00003A070000}"/>
    <cellStyle name="Accent3 6 12" xfId="3117" xr:uid="{00000000-0005-0000-0000-00003B070000}"/>
    <cellStyle name="Accent3 6 2" xfId="1180" xr:uid="{00000000-0005-0000-0000-00003C070000}"/>
    <cellStyle name="Accent3 6 3" xfId="1181" xr:uid="{00000000-0005-0000-0000-00003D070000}"/>
    <cellStyle name="Accent3 6 4" xfId="1182" xr:uid="{00000000-0005-0000-0000-00003E070000}"/>
    <cellStyle name="Accent3 6 5" xfId="1183" xr:uid="{00000000-0005-0000-0000-00003F070000}"/>
    <cellStyle name="Accent3 6 6" xfId="1184" xr:uid="{00000000-0005-0000-0000-000040070000}"/>
    <cellStyle name="Accent3 6 7" xfId="1185" xr:uid="{00000000-0005-0000-0000-000041070000}"/>
    <cellStyle name="Accent3 6 8" xfId="3118" xr:uid="{00000000-0005-0000-0000-000042070000}"/>
    <cellStyle name="Accent3 6 9" xfId="3119" xr:uid="{00000000-0005-0000-0000-000043070000}"/>
    <cellStyle name="Accent3 6_Trimestral" xfId="3114" xr:uid="{00000000-0005-0000-0000-000044070000}"/>
    <cellStyle name="Accent3 7" xfId="1186" xr:uid="{00000000-0005-0000-0000-000045070000}"/>
    <cellStyle name="Accent3 7 10" xfId="3121" xr:uid="{00000000-0005-0000-0000-000046070000}"/>
    <cellStyle name="Accent3 7 11" xfId="3122" xr:uid="{00000000-0005-0000-0000-000047070000}"/>
    <cellStyle name="Accent3 7 12" xfId="3123" xr:uid="{00000000-0005-0000-0000-000048070000}"/>
    <cellStyle name="Accent3 7 2" xfId="1187" xr:uid="{00000000-0005-0000-0000-000049070000}"/>
    <cellStyle name="Accent3 7 3" xfId="1188" xr:uid="{00000000-0005-0000-0000-00004A070000}"/>
    <cellStyle name="Accent3 7 4" xfId="1189" xr:uid="{00000000-0005-0000-0000-00004B070000}"/>
    <cellStyle name="Accent3 7 5" xfId="1190" xr:uid="{00000000-0005-0000-0000-00004C070000}"/>
    <cellStyle name="Accent3 7 6" xfId="1191" xr:uid="{00000000-0005-0000-0000-00004D070000}"/>
    <cellStyle name="Accent3 7 7" xfId="1192" xr:uid="{00000000-0005-0000-0000-00004E070000}"/>
    <cellStyle name="Accent3 7 8" xfId="3124" xr:uid="{00000000-0005-0000-0000-00004F070000}"/>
    <cellStyle name="Accent3 7 9" xfId="3125" xr:uid="{00000000-0005-0000-0000-000050070000}"/>
    <cellStyle name="Accent3 7_Trimestral" xfId="3120" xr:uid="{00000000-0005-0000-0000-000051070000}"/>
    <cellStyle name="Accent3 8" xfId="1193" xr:uid="{00000000-0005-0000-0000-000052070000}"/>
    <cellStyle name="Accent3 8 10" xfId="3127" xr:uid="{00000000-0005-0000-0000-000053070000}"/>
    <cellStyle name="Accent3 8 11" xfId="3128" xr:uid="{00000000-0005-0000-0000-000054070000}"/>
    <cellStyle name="Accent3 8 12" xfId="3129" xr:uid="{00000000-0005-0000-0000-000055070000}"/>
    <cellStyle name="Accent3 8 2" xfId="1194" xr:uid="{00000000-0005-0000-0000-000056070000}"/>
    <cellStyle name="Accent3 8 3" xfId="1195" xr:uid="{00000000-0005-0000-0000-000057070000}"/>
    <cellStyle name="Accent3 8 4" xfId="1196" xr:uid="{00000000-0005-0000-0000-000058070000}"/>
    <cellStyle name="Accent3 8 5" xfId="1197" xr:uid="{00000000-0005-0000-0000-000059070000}"/>
    <cellStyle name="Accent3 8 6" xfId="1198" xr:uid="{00000000-0005-0000-0000-00005A070000}"/>
    <cellStyle name="Accent3 8 7" xfId="1199" xr:uid="{00000000-0005-0000-0000-00005B070000}"/>
    <cellStyle name="Accent3 8 8" xfId="3130" xr:uid="{00000000-0005-0000-0000-00005C070000}"/>
    <cellStyle name="Accent3 8 9" xfId="3131" xr:uid="{00000000-0005-0000-0000-00005D070000}"/>
    <cellStyle name="Accent3 8_Trimestral" xfId="3126" xr:uid="{00000000-0005-0000-0000-00005E070000}"/>
    <cellStyle name="Accent3 9" xfId="3132" xr:uid="{00000000-0005-0000-0000-00005F070000}"/>
    <cellStyle name="Accent4 2" xfId="1200" xr:uid="{00000000-0005-0000-0000-000060070000}"/>
    <cellStyle name="Accent4 2 10" xfId="3134" xr:uid="{00000000-0005-0000-0000-000061070000}"/>
    <cellStyle name="Accent4 2 11" xfId="3135" xr:uid="{00000000-0005-0000-0000-000062070000}"/>
    <cellStyle name="Accent4 2 12" xfId="3136" xr:uid="{00000000-0005-0000-0000-000063070000}"/>
    <cellStyle name="Accent4 2 2" xfId="1201" xr:uid="{00000000-0005-0000-0000-000064070000}"/>
    <cellStyle name="Accent4 2 3" xfId="1202" xr:uid="{00000000-0005-0000-0000-000065070000}"/>
    <cellStyle name="Accent4 2 4" xfId="1203" xr:uid="{00000000-0005-0000-0000-000066070000}"/>
    <cellStyle name="Accent4 2 5" xfId="1204" xr:uid="{00000000-0005-0000-0000-000067070000}"/>
    <cellStyle name="Accent4 2 6" xfId="1205" xr:uid="{00000000-0005-0000-0000-000068070000}"/>
    <cellStyle name="Accent4 2 7" xfId="1206" xr:uid="{00000000-0005-0000-0000-000069070000}"/>
    <cellStyle name="Accent4 2 8" xfId="3137" xr:uid="{00000000-0005-0000-0000-00006A070000}"/>
    <cellStyle name="Accent4 2 9" xfId="3138" xr:uid="{00000000-0005-0000-0000-00006B070000}"/>
    <cellStyle name="Accent4 2_Trimestral" xfId="3133" xr:uid="{00000000-0005-0000-0000-00006C070000}"/>
    <cellStyle name="Accent4 3" xfId="1207" xr:uid="{00000000-0005-0000-0000-00006D070000}"/>
    <cellStyle name="Accent4 3 10" xfId="3140" xr:uid="{00000000-0005-0000-0000-00006E070000}"/>
    <cellStyle name="Accent4 3 11" xfId="3141" xr:uid="{00000000-0005-0000-0000-00006F070000}"/>
    <cellStyle name="Accent4 3 12" xfId="3142" xr:uid="{00000000-0005-0000-0000-000070070000}"/>
    <cellStyle name="Accent4 3 2" xfId="1208" xr:uid="{00000000-0005-0000-0000-000071070000}"/>
    <cellStyle name="Accent4 3 3" xfId="1209" xr:uid="{00000000-0005-0000-0000-000072070000}"/>
    <cellStyle name="Accent4 3 4" xfId="1210" xr:uid="{00000000-0005-0000-0000-000073070000}"/>
    <cellStyle name="Accent4 3 5" xfId="1211" xr:uid="{00000000-0005-0000-0000-000074070000}"/>
    <cellStyle name="Accent4 3 6" xfId="1212" xr:uid="{00000000-0005-0000-0000-000075070000}"/>
    <cellStyle name="Accent4 3 7" xfId="1213" xr:uid="{00000000-0005-0000-0000-000076070000}"/>
    <cellStyle name="Accent4 3 8" xfId="3143" xr:uid="{00000000-0005-0000-0000-000077070000}"/>
    <cellStyle name="Accent4 3 9" xfId="3144" xr:uid="{00000000-0005-0000-0000-000078070000}"/>
    <cellStyle name="Accent4 3_Trimestral" xfId="3139" xr:uid="{00000000-0005-0000-0000-000079070000}"/>
    <cellStyle name="Accent4 4" xfId="1214" xr:uid="{00000000-0005-0000-0000-00007A070000}"/>
    <cellStyle name="Accent4 4 10" xfId="3146" xr:uid="{00000000-0005-0000-0000-00007B070000}"/>
    <cellStyle name="Accent4 4 11" xfId="3147" xr:uid="{00000000-0005-0000-0000-00007C070000}"/>
    <cellStyle name="Accent4 4 12" xfId="3148" xr:uid="{00000000-0005-0000-0000-00007D070000}"/>
    <cellStyle name="Accent4 4 2" xfId="1215" xr:uid="{00000000-0005-0000-0000-00007E070000}"/>
    <cellStyle name="Accent4 4 3" xfId="1216" xr:uid="{00000000-0005-0000-0000-00007F070000}"/>
    <cellStyle name="Accent4 4 4" xfId="1217" xr:uid="{00000000-0005-0000-0000-000080070000}"/>
    <cellStyle name="Accent4 4 5" xfId="1218" xr:uid="{00000000-0005-0000-0000-000081070000}"/>
    <cellStyle name="Accent4 4 6" xfId="1219" xr:uid="{00000000-0005-0000-0000-000082070000}"/>
    <cellStyle name="Accent4 4 7" xfId="1220" xr:uid="{00000000-0005-0000-0000-000083070000}"/>
    <cellStyle name="Accent4 4 8" xfId="3149" xr:uid="{00000000-0005-0000-0000-000084070000}"/>
    <cellStyle name="Accent4 4 9" xfId="3150" xr:uid="{00000000-0005-0000-0000-000085070000}"/>
    <cellStyle name="Accent4 4_Trimestral" xfId="3145" xr:uid="{00000000-0005-0000-0000-000086070000}"/>
    <cellStyle name="Accent4 5" xfId="1221" xr:uid="{00000000-0005-0000-0000-000087070000}"/>
    <cellStyle name="Accent4 5 10" xfId="3152" xr:uid="{00000000-0005-0000-0000-000088070000}"/>
    <cellStyle name="Accent4 5 11" xfId="3153" xr:uid="{00000000-0005-0000-0000-000089070000}"/>
    <cellStyle name="Accent4 5 12" xfId="3154" xr:uid="{00000000-0005-0000-0000-00008A070000}"/>
    <cellStyle name="Accent4 5 2" xfId="1222" xr:uid="{00000000-0005-0000-0000-00008B070000}"/>
    <cellStyle name="Accent4 5 3" xfId="1223" xr:uid="{00000000-0005-0000-0000-00008C070000}"/>
    <cellStyle name="Accent4 5 4" xfId="1224" xr:uid="{00000000-0005-0000-0000-00008D070000}"/>
    <cellStyle name="Accent4 5 5" xfId="1225" xr:uid="{00000000-0005-0000-0000-00008E070000}"/>
    <cellStyle name="Accent4 5 6" xfId="1226" xr:uid="{00000000-0005-0000-0000-00008F070000}"/>
    <cellStyle name="Accent4 5 7" xfId="1227" xr:uid="{00000000-0005-0000-0000-000090070000}"/>
    <cellStyle name="Accent4 5 8" xfId="3155" xr:uid="{00000000-0005-0000-0000-000091070000}"/>
    <cellStyle name="Accent4 5 9" xfId="3156" xr:uid="{00000000-0005-0000-0000-000092070000}"/>
    <cellStyle name="Accent4 5_Trimestral" xfId="3151" xr:uid="{00000000-0005-0000-0000-000093070000}"/>
    <cellStyle name="Accent4 6" xfId="1228" xr:uid="{00000000-0005-0000-0000-000094070000}"/>
    <cellStyle name="Accent4 6 10" xfId="3158" xr:uid="{00000000-0005-0000-0000-000095070000}"/>
    <cellStyle name="Accent4 6 11" xfId="3159" xr:uid="{00000000-0005-0000-0000-000096070000}"/>
    <cellStyle name="Accent4 6 12" xfId="3160" xr:uid="{00000000-0005-0000-0000-000097070000}"/>
    <cellStyle name="Accent4 6 2" xfId="1229" xr:uid="{00000000-0005-0000-0000-000098070000}"/>
    <cellStyle name="Accent4 6 3" xfId="1230" xr:uid="{00000000-0005-0000-0000-000099070000}"/>
    <cellStyle name="Accent4 6 4" xfId="1231" xr:uid="{00000000-0005-0000-0000-00009A070000}"/>
    <cellStyle name="Accent4 6 5" xfId="1232" xr:uid="{00000000-0005-0000-0000-00009B070000}"/>
    <cellStyle name="Accent4 6 6" xfId="1233" xr:uid="{00000000-0005-0000-0000-00009C070000}"/>
    <cellStyle name="Accent4 6 7" xfId="1234" xr:uid="{00000000-0005-0000-0000-00009D070000}"/>
    <cellStyle name="Accent4 6 8" xfId="3161" xr:uid="{00000000-0005-0000-0000-00009E070000}"/>
    <cellStyle name="Accent4 6 9" xfId="3162" xr:uid="{00000000-0005-0000-0000-00009F070000}"/>
    <cellStyle name="Accent4 6_Trimestral" xfId="3157" xr:uid="{00000000-0005-0000-0000-0000A0070000}"/>
    <cellStyle name="Accent4 7" xfId="1235" xr:uid="{00000000-0005-0000-0000-0000A1070000}"/>
    <cellStyle name="Accent4 7 10" xfId="3164" xr:uid="{00000000-0005-0000-0000-0000A2070000}"/>
    <cellStyle name="Accent4 7 11" xfId="3165" xr:uid="{00000000-0005-0000-0000-0000A3070000}"/>
    <cellStyle name="Accent4 7 12" xfId="3166" xr:uid="{00000000-0005-0000-0000-0000A4070000}"/>
    <cellStyle name="Accent4 7 2" xfId="1236" xr:uid="{00000000-0005-0000-0000-0000A5070000}"/>
    <cellStyle name="Accent4 7 3" xfId="1237" xr:uid="{00000000-0005-0000-0000-0000A6070000}"/>
    <cellStyle name="Accent4 7 4" xfId="1238" xr:uid="{00000000-0005-0000-0000-0000A7070000}"/>
    <cellStyle name="Accent4 7 5" xfId="1239" xr:uid="{00000000-0005-0000-0000-0000A8070000}"/>
    <cellStyle name="Accent4 7 6" xfId="1240" xr:uid="{00000000-0005-0000-0000-0000A9070000}"/>
    <cellStyle name="Accent4 7 7" xfId="1241" xr:uid="{00000000-0005-0000-0000-0000AA070000}"/>
    <cellStyle name="Accent4 7 8" xfId="3167" xr:uid="{00000000-0005-0000-0000-0000AB070000}"/>
    <cellStyle name="Accent4 7 9" xfId="3168" xr:uid="{00000000-0005-0000-0000-0000AC070000}"/>
    <cellStyle name="Accent4 7_Trimestral" xfId="3163" xr:uid="{00000000-0005-0000-0000-0000AD070000}"/>
    <cellStyle name="Accent4 8" xfId="1242" xr:uid="{00000000-0005-0000-0000-0000AE070000}"/>
    <cellStyle name="Accent4 8 10" xfId="3170" xr:uid="{00000000-0005-0000-0000-0000AF070000}"/>
    <cellStyle name="Accent4 8 11" xfId="3171" xr:uid="{00000000-0005-0000-0000-0000B0070000}"/>
    <cellStyle name="Accent4 8 12" xfId="3172" xr:uid="{00000000-0005-0000-0000-0000B1070000}"/>
    <cellStyle name="Accent4 8 2" xfId="1243" xr:uid="{00000000-0005-0000-0000-0000B2070000}"/>
    <cellStyle name="Accent4 8 3" xfId="1244" xr:uid="{00000000-0005-0000-0000-0000B3070000}"/>
    <cellStyle name="Accent4 8 4" xfId="1245" xr:uid="{00000000-0005-0000-0000-0000B4070000}"/>
    <cellStyle name="Accent4 8 5" xfId="1246" xr:uid="{00000000-0005-0000-0000-0000B5070000}"/>
    <cellStyle name="Accent4 8 6" xfId="1247" xr:uid="{00000000-0005-0000-0000-0000B6070000}"/>
    <cellStyle name="Accent4 8 7" xfId="1248" xr:uid="{00000000-0005-0000-0000-0000B7070000}"/>
    <cellStyle name="Accent4 8 8" xfId="3173" xr:uid="{00000000-0005-0000-0000-0000B8070000}"/>
    <cellStyle name="Accent4 8 9" xfId="3174" xr:uid="{00000000-0005-0000-0000-0000B9070000}"/>
    <cellStyle name="Accent4 8_Trimestral" xfId="3169" xr:uid="{00000000-0005-0000-0000-0000BA070000}"/>
    <cellStyle name="Accent4 9" xfId="3175" xr:uid="{00000000-0005-0000-0000-0000BB070000}"/>
    <cellStyle name="Accent5" xfId="75" builtinId="45" customBuiltin="1"/>
    <cellStyle name="Accent5 2" xfId="1249" xr:uid="{00000000-0005-0000-0000-0000BC070000}"/>
    <cellStyle name="Accent5 2 10" xfId="3177" xr:uid="{00000000-0005-0000-0000-0000BD070000}"/>
    <cellStyle name="Accent5 2 11" xfId="3178" xr:uid="{00000000-0005-0000-0000-0000BE070000}"/>
    <cellStyle name="Accent5 2 12" xfId="3179" xr:uid="{00000000-0005-0000-0000-0000BF070000}"/>
    <cellStyle name="Accent5 2 2" xfId="1250" xr:uid="{00000000-0005-0000-0000-0000C0070000}"/>
    <cellStyle name="Accent5 2 3" xfId="1251" xr:uid="{00000000-0005-0000-0000-0000C1070000}"/>
    <cellStyle name="Accent5 2 4" xfId="1252" xr:uid="{00000000-0005-0000-0000-0000C2070000}"/>
    <cellStyle name="Accent5 2 5" xfId="1253" xr:uid="{00000000-0005-0000-0000-0000C3070000}"/>
    <cellStyle name="Accent5 2 6" xfId="1254" xr:uid="{00000000-0005-0000-0000-0000C4070000}"/>
    <cellStyle name="Accent5 2 7" xfId="1255" xr:uid="{00000000-0005-0000-0000-0000C5070000}"/>
    <cellStyle name="Accent5 2 8" xfId="3180" xr:uid="{00000000-0005-0000-0000-0000C6070000}"/>
    <cellStyle name="Accent5 2 9" xfId="3181" xr:uid="{00000000-0005-0000-0000-0000C7070000}"/>
    <cellStyle name="Accent5 2_Trimestral" xfId="3176" xr:uid="{00000000-0005-0000-0000-0000C8070000}"/>
    <cellStyle name="Accent5 3" xfId="1256" xr:uid="{00000000-0005-0000-0000-0000C9070000}"/>
    <cellStyle name="Accent5 3 10" xfId="3183" xr:uid="{00000000-0005-0000-0000-0000CA070000}"/>
    <cellStyle name="Accent5 3 11" xfId="3184" xr:uid="{00000000-0005-0000-0000-0000CB070000}"/>
    <cellStyle name="Accent5 3 12" xfId="3185" xr:uid="{00000000-0005-0000-0000-0000CC070000}"/>
    <cellStyle name="Accent5 3 2" xfId="1257" xr:uid="{00000000-0005-0000-0000-0000CD070000}"/>
    <cellStyle name="Accent5 3 3" xfId="1258" xr:uid="{00000000-0005-0000-0000-0000CE070000}"/>
    <cellStyle name="Accent5 3 4" xfId="1259" xr:uid="{00000000-0005-0000-0000-0000CF070000}"/>
    <cellStyle name="Accent5 3 5" xfId="1260" xr:uid="{00000000-0005-0000-0000-0000D0070000}"/>
    <cellStyle name="Accent5 3 6" xfId="1261" xr:uid="{00000000-0005-0000-0000-0000D1070000}"/>
    <cellStyle name="Accent5 3 7" xfId="1262" xr:uid="{00000000-0005-0000-0000-0000D2070000}"/>
    <cellStyle name="Accent5 3 8" xfId="3186" xr:uid="{00000000-0005-0000-0000-0000D3070000}"/>
    <cellStyle name="Accent5 3 9" xfId="3187" xr:uid="{00000000-0005-0000-0000-0000D4070000}"/>
    <cellStyle name="Accent5 3_Trimestral" xfId="3182" xr:uid="{00000000-0005-0000-0000-0000D5070000}"/>
    <cellStyle name="Accent5 4" xfId="1263" xr:uid="{00000000-0005-0000-0000-0000D6070000}"/>
    <cellStyle name="Accent5 4 10" xfId="3189" xr:uid="{00000000-0005-0000-0000-0000D7070000}"/>
    <cellStyle name="Accent5 4 11" xfId="3190" xr:uid="{00000000-0005-0000-0000-0000D8070000}"/>
    <cellStyle name="Accent5 4 12" xfId="3191" xr:uid="{00000000-0005-0000-0000-0000D9070000}"/>
    <cellStyle name="Accent5 4 2" xfId="1264" xr:uid="{00000000-0005-0000-0000-0000DA070000}"/>
    <cellStyle name="Accent5 4 3" xfId="1265" xr:uid="{00000000-0005-0000-0000-0000DB070000}"/>
    <cellStyle name="Accent5 4 4" xfId="1266" xr:uid="{00000000-0005-0000-0000-0000DC070000}"/>
    <cellStyle name="Accent5 4 5" xfId="1267" xr:uid="{00000000-0005-0000-0000-0000DD070000}"/>
    <cellStyle name="Accent5 4 6" xfId="1268" xr:uid="{00000000-0005-0000-0000-0000DE070000}"/>
    <cellStyle name="Accent5 4 7" xfId="1269" xr:uid="{00000000-0005-0000-0000-0000DF070000}"/>
    <cellStyle name="Accent5 4 8" xfId="3192" xr:uid="{00000000-0005-0000-0000-0000E0070000}"/>
    <cellStyle name="Accent5 4 9" xfId="3193" xr:uid="{00000000-0005-0000-0000-0000E1070000}"/>
    <cellStyle name="Accent5 4_Trimestral" xfId="3188" xr:uid="{00000000-0005-0000-0000-0000E2070000}"/>
    <cellStyle name="Accent5 5" xfId="1270" xr:uid="{00000000-0005-0000-0000-0000E3070000}"/>
    <cellStyle name="Accent5 5 10" xfId="3195" xr:uid="{00000000-0005-0000-0000-0000E4070000}"/>
    <cellStyle name="Accent5 5 11" xfId="3196" xr:uid="{00000000-0005-0000-0000-0000E5070000}"/>
    <cellStyle name="Accent5 5 12" xfId="3197" xr:uid="{00000000-0005-0000-0000-0000E6070000}"/>
    <cellStyle name="Accent5 5 2" xfId="1271" xr:uid="{00000000-0005-0000-0000-0000E7070000}"/>
    <cellStyle name="Accent5 5 3" xfId="1272" xr:uid="{00000000-0005-0000-0000-0000E8070000}"/>
    <cellStyle name="Accent5 5 4" xfId="1273" xr:uid="{00000000-0005-0000-0000-0000E9070000}"/>
    <cellStyle name="Accent5 5 5" xfId="1274" xr:uid="{00000000-0005-0000-0000-0000EA070000}"/>
    <cellStyle name="Accent5 5 6" xfId="1275" xr:uid="{00000000-0005-0000-0000-0000EB070000}"/>
    <cellStyle name="Accent5 5 7" xfId="1276" xr:uid="{00000000-0005-0000-0000-0000EC070000}"/>
    <cellStyle name="Accent5 5 8" xfId="3198" xr:uid="{00000000-0005-0000-0000-0000ED070000}"/>
    <cellStyle name="Accent5 5 9" xfId="3199" xr:uid="{00000000-0005-0000-0000-0000EE070000}"/>
    <cellStyle name="Accent5 5_Trimestral" xfId="3194" xr:uid="{00000000-0005-0000-0000-0000EF070000}"/>
    <cellStyle name="Accent5 6" xfId="3200" xr:uid="{00000000-0005-0000-0000-0000F0070000}"/>
    <cellStyle name="Accent6 2" xfId="1277" xr:uid="{00000000-0005-0000-0000-0000F1070000}"/>
    <cellStyle name="Accent6 2 10" xfId="3202" xr:uid="{00000000-0005-0000-0000-0000F2070000}"/>
    <cellStyle name="Accent6 2 11" xfId="3203" xr:uid="{00000000-0005-0000-0000-0000F3070000}"/>
    <cellStyle name="Accent6 2 12" xfId="3204" xr:uid="{00000000-0005-0000-0000-0000F4070000}"/>
    <cellStyle name="Accent6 2 2" xfId="1278" xr:uid="{00000000-0005-0000-0000-0000F5070000}"/>
    <cellStyle name="Accent6 2 3" xfId="1279" xr:uid="{00000000-0005-0000-0000-0000F6070000}"/>
    <cellStyle name="Accent6 2 4" xfId="1280" xr:uid="{00000000-0005-0000-0000-0000F7070000}"/>
    <cellStyle name="Accent6 2 5" xfId="1281" xr:uid="{00000000-0005-0000-0000-0000F8070000}"/>
    <cellStyle name="Accent6 2 6" xfId="1282" xr:uid="{00000000-0005-0000-0000-0000F9070000}"/>
    <cellStyle name="Accent6 2 7" xfId="1283" xr:uid="{00000000-0005-0000-0000-0000FA070000}"/>
    <cellStyle name="Accent6 2 8" xfId="3205" xr:uid="{00000000-0005-0000-0000-0000FB070000}"/>
    <cellStyle name="Accent6 2 9" xfId="3206" xr:uid="{00000000-0005-0000-0000-0000FC070000}"/>
    <cellStyle name="Accent6 2_Trimestral" xfId="3201" xr:uid="{00000000-0005-0000-0000-0000FD070000}"/>
    <cellStyle name="Accent6 3" xfId="1284" xr:uid="{00000000-0005-0000-0000-0000FE070000}"/>
    <cellStyle name="Accent6 3 10" xfId="3208" xr:uid="{00000000-0005-0000-0000-0000FF070000}"/>
    <cellStyle name="Accent6 3 11" xfId="3209" xr:uid="{00000000-0005-0000-0000-000000080000}"/>
    <cellStyle name="Accent6 3 12" xfId="3210" xr:uid="{00000000-0005-0000-0000-000001080000}"/>
    <cellStyle name="Accent6 3 2" xfId="1285" xr:uid="{00000000-0005-0000-0000-000002080000}"/>
    <cellStyle name="Accent6 3 3" xfId="1286" xr:uid="{00000000-0005-0000-0000-000003080000}"/>
    <cellStyle name="Accent6 3 4" xfId="1287" xr:uid="{00000000-0005-0000-0000-000004080000}"/>
    <cellStyle name="Accent6 3 5" xfId="1288" xr:uid="{00000000-0005-0000-0000-000005080000}"/>
    <cellStyle name="Accent6 3 6" xfId="1289" xr:uid="{00000000-0005-0000-0000-000006080000}"/>
    <cellStyle name="Accent6 3 7" xfId="1290" xr:uid="{00000000-0005-0000-0000-000007080000}"/>
    <cellStyle name="Accent6 3 8" xfId="3211" xr:uid="{00000000-0005-0000-0000-000008080000}"/>
    <cellStyle name="Accent6 3 9" xfId="3212" xr:uid="{00000000-0005-0000-0000-000009080000}"/>
    <cellStyle name="Accent6 3_Trimestral" xfId="3207" xr:uid="{00000000-0005-0000-0000-00000A080000}"/>
    <cellStyle name="Accent6 4" xfId="1291" xr:uid="{00000000-0005-0000-0000-00000B080000}"/>
    <cellStyle name="Accent6 4 10" xfId="3214" xr:uid="{00000000-0005-0000-0000-00000C080000}"/>
    <cellStyle name="Accent6 4 11" xfId="3215" xr:uid="{00000000-0005-0000-0000-00000D080000}"/>
    <cellStyle name="Accent6 4 12" xfId="3216" xr:uid="{00000000-0005-0000-0000-00000E080000}"/>
    <cellStyle name="Accent6 4 2" xfId="1292" xr:uid="{00000000-0005-0000-0000-00000F080000}"/>
    <cellStyle name="Accent6 4 3" xfId="1293" xr:uid="{00000000-0005-0000-0000-000010080000}"/>
    <cellStyle name="Accent6 4 4" xfId="1294" xr:uid="{00000000-0005-0000-0000-000011080000}"/>
    <cellStyle name="Accent6 4 5" xfId="1295" xr:uid="{00000000-0005-0000-0000-000012080000}"/>
    <cellStyle name="Accent6 4 6" xfId="1296" xr:uid="{00000000-0005-0000-0000-000013080000}"/>
    <cellStyle name="Accent6 4 7" xfId="1297" xr:uid="{00000000-0005-0000-0000-000014080000}"/>
    <cellStyle name="Accent6 4 8" xfId="3217" xr:uid="{00000000-0005-0000-0000-000015080000}"/>
    <cellStyle name="Accent6 4 9" xfId="3218" xr:uid="{00000000-0005-0000-0000-000016080000}"/>
    <cellStyle name="Accent6 4_Trimestral" xfId="3213" xr:uid="{00000000-0005-0000-0000-000017080000}"/>
    <cellStyle name="Accent6 5" xfId="1298" xr:uid="{00000000-0005-0000-0000-000018080000}"/>
    <cellStyle name="Accent6 5 10" xfId="3220" xr:uid="{00000000-0005-0000-0000-000019080000}"/>
    <cellStyle name="Accent6 5 11" xfId="3221" xr:uid="{00000000-0005-0000-0000-00001A080000}"/>
    <cellStyle name="Accent6 5 12" xfId="3222" xr:uid="{00000000-0005-0000-0000-00001B080000}"/>
    <cellStyle name="Accent6 5 2" xfId="1299" xr:uid="{00000000-0005-0000-0000-00001C080000}"/>
    <cellStyle name="Accent6 5 3" xfId="1300" xr:uid="{00000000-0005-0000-0000-00001D080000}"/>
    <cellStyle name="Accent6 5 4" xfId="1301" xr:uid="{00000000-0005-0000-0000-00001E080000}"/>
    <cellStyle name="Accent6 5 5" xfId="1302" xr:uid="{00000000-0005-0000-0000-00001F080000}"/>
    <cellStyle name="Accent6 5 6" xfId="1303" xr:uid="{00000000-0005-0000-0000-000020080000}"/>
    <cellStyle name="Accent6 5 7" xfId="1304" xr:uid="{00000000-0005-0000-0000-000021080000}"/>
    <cellStyle name="Accent6 5 8" xfId="3223" xr:uid="{00000000-0005-0000-0000-000022080000}"/>
    <cellStyle name="Accent6 5 9" xfId="3224" xr:uid="{00000000-0005-0000-0000-000023080000}"/>
    <cellStyle name="Accent6 5_Trimestral" xfId="3219" xr:uid="{00000000-0005-0000-0000-000024080000}"/>
    <cellStyle name="Accent6 6" xfId="1305" xr:uid="{00000000-0005-0000-0000-000025080000}"/>
    <cellStyle name="Accent6 6 10" xfId="3226" xr:uid="{00000000-0005-0000-0000-000026080000}"/>
    <cellStyle name="Accent6 6 11" xfId="3227" xr:uid="{00000000-0005-0000-0000-000027080000}"/>
    <cellStyle name="Accent6 6 12" xfId="3228" xr:uid="{00000000-0005-0000-0000-000028080000}"/>
    <cellStyle name="Accent6 6 2" xfId="1306" xr:uid="{00000000-0005-0000-0000-000029080000}"/>
    <cellStyle name="Accent6 6 3" xfId="1307" xr:uid="{00000000-0005-0000-0000-00002A080000}"/>
    <cellStyle name="Accent6 6 4" xfId="1308" xr:uid="{00000000-0005-0000-0000-00002B080000}"/>
    <cellStyle name="Accent6 6 5" xfId="1309" xr:uid="{00000000-0005-0000-0000-00002C080000}"/>
    <cellStyle name="Accent6 6 6" xfId="1310" xr:uid="{00000000-0005-0000-0000-00002D080000}"/>
    <cellStyle name="Accent6 6 7" xfId="1311" xr:uid="{00000000-0005-0000-0000-00002E080000}"/>
    <cellStyle name="Accent6 6 8" xfId="3229" xr:uid="{00000000-0005-0000-0000-00002F080000}"/>
    <cellStyle name="Accent6 6 9" xfId="3230" xr:uid="{00000000-0005-0000-0000-000030080000}"/>
    <cellStyle name="Accent6 6_Trimestral" xfId="3225" xr:uid="{00000000-0005-0000-0000-000031080000}"/>
    <cellStyle name="Accent6 7" xfId="1312" xr:uid="{00000000-0005-0000-0000-000032080000}"/>
    <cellStyle name="Accent6 7 10" xfId="3232" xr:uid="{00000000-0005-0000-0000-000033080000}"/>
    <cellStyle name="Accent6 7 11" xfId="3233" xr:uid="{00000000-0005-0000-0000-000034080000}"/>
    <cellStyle name="Accent6 7 12" xfId="3234" xr:uid="{00000000-0005-0000-0000-000035080000}"/>
    <cellStyle name="Accent6 7 2" xfId="1313" xr:uid="{00000000-0005-0000-0000-000036080000}"/>
    <cellStyle name="Accent6 7 3" xfId="1314" xr:uid="{00000000-0005-0000-0000-000037080000}"/>
    <cellStyle name="Accent6 7 4" xfId="1315" xr:uid="{00000000-0005-0000-0000-000038080000}"/>
    <cellStyle name="Accent6 7 5" xfId="1316" xr:uid="{00000000-0005-0000-0000-000039080000}"/>
    <cellStyle name="Accent6 7 6" xfId="1317" xr:uid="{00000000-0005-0000-0000-00003A080000}"/>
    <cellStyle name="Accent6 7 7" xfId="1318" xr:uid="{00000000-0005-0000-0000-00003B080000}"/>
    <cellStyle name="Accent6 7 8" xfId="3235" xr:uid="{00000000-0005-0000-0000-00003C080000}"/>
    <cellStyle name="Accent6 7 9" xfId="3236" xr:uid="{00000000-0005-0000-0000-00003D080000}"/>
    <cellStyle name="Accent6 7_Trimestral" xfId="3231" xr:uid="{00000000-0005-0000-0000-00003E080000}"/>
    <cellStyle name="Accent6 8" xfId="1319" xr:uid="{00000000-0005-0000-0000-00003F080000}"/>
    <cellStyle name="Accent6 8 10" xfId="3238" xr:uid="{00000000-0005-0000-0000-000040080000}"/>
    <cellStyle name="Accent6 8 11" xfId="3239" xr:uid="{00000000-0005-0000-0000-000041080000}"/>
    <cellStyle name="Accent6 8 12" xfId="3240" xr:uid="{00000000-0005-0000-0000-000042080000}"/>
    <cellStyle name="Accent6 8 2" xfId="1320" xr:uid="{00000000-0005-0000-0000-000043080000}"/>
    <cellStyle name="Accent6 8 3" xfId="1321" xr:uid="{00000000-0005-0000-0000-000044080000}"/>
    <cellStyle name="Accent6 8 4" xfId="1322" xr:uid="{00000000-0005-0000-0000-000045080000}"/>
    <cellStyle name="Accent6 8 5" xfId="1323" xr:uid="{00000000-0005-0000-0000-000046080000}"/>
    <cellStyle name="Accent6 8 6" xfId="1324" xr:uid="{00000000-0005-0000-0000-000047080000}"/>
    <cellStyle name="Accent6 8 7" xfId="1325" xr:uid="{00000000-0005-0000-0000-000048080000}"/>
    <cellStyle name="Accent6 8 8" xfId="3241" xr:uid="{00000000-0005-0000-0000-000049080000}"/>
    <cellStyle name="Accent6 8 9" xfId="3242" xr:uid="{00000000-0005-0000-0000-00004A080000}"/>
    <cellStyle name="Accent6 8_Trimestral" xfId="3237" xr:uid="{00000000-0005-0000-0000-00004B080000}"/>
    <cellStyle name="Accent6 9" xfId="3243" xr:uid="{00000000-0005-0000-0000-00004C080000}"/>
    <cellStyle name="b0let" xfId="57" xr:uid="{00000000-0005-0000-0000-00004D080000}"/>
    <cellStyle name="Bad 2" xfId="1326" xr:uid="{00000000-0005-0000-0000-00004E080000}"/>
    <cellStyle name="Bad 2 10" xfId="3245" xr:uid="{00000000-0005-0000-0000-00004F080000}"/>
    <cellStyle name="Bad 2 11" xfId="3246" xr:uid="{00000000-0005-0000-0000-000050080000}"/>
    <cellStyle name="Bad 2 12" xfId="3247" xr:uid="{00000000-0005-0000-0000-000051080000}"/>
    <cellStyle name="Bad 2 2" xfId="1327" xr:uid="{00000000-0005-0000-0000-000052080000}"/>
    <cellStyle name="Bad 2 3" xfId="1328" xr:uid="{00000000-0005-0000-0000-000053080000}"/>
    <cellStyle name="Bad 2 4" xfId="1329" xr:uid="{00000000-0005-0000-0000-000054080000}"/>
    <cellStyle name="Bad 2 5" xfId="1330" xr:uid="{00000000-0005-0000-0000-000055080000}"/>
    <cellStyle name="Bad 2 6" xfId="1331" xr:uid="{00000000-0005-0000-0000-000056080000}"/>
    <cellStyle name="Bad 2 7" xfId="1332" xr:uid="{00000000-0005-0000-0000-000057080000}"/>
    <cellStyle name="Bad 2 8" xfId="3248" xr:uid="{00000000-0005-0000-0000-000058080000}"/>
    <cellStyle name="Bad 2 9" xfId="3249" xr:uid="{00000000-0005-0000-0000-000059080000}"/>
    <cellStyle name="Bad 2_Trimestral" xfId="3244" xr:uid="{00000000-0005-0000-0000-00005A080000}"/>
    <cellStyle name="Bad 3" xfId="1333" xr:uid="{00000000-0005-0000-0000-00005B080000}"/>
    <cellStyle name="Bad 3 10" xfId="3251" xr:uid="{00000000-0005-0000-0000-00005C080000}"/>
    <cellStyle name="Bad 3 11" xfId="3252" xr:uid="{00000000-0005-0000-0000-00005D080000}"/>
    <cellStyle name="Bad 3 12" xfId="3253" xr:uid="{00000000-0005-0000-0000-00005E080000}"/>
    <cellStyle name="Bad 3 2" xfId="1334" xr:uid="{00000000-0005-0000-0000-00005F080000}"/>
    <cellStyle name="Bad 3 3" xfId="1335" xr:uid="{00000000-0005-0000-0000-000060080000}"/>
    <cellStyle name="Bad 3 4" xfId="1336" xr:uid="{00000000-0005-0000-0000-000061080000}"/>
    <cellStyle name="Bad 3 5" xfId="1337" xr:uid="{00000000-0005-0000-0000-000062080000}"/>
    <cellStyle name="Bad 3 6" xfId="1338" xr:uid="{00000000-0005-0000-0000-000063080000}"/>
    <cellStyle name="Bad 3 7" xfId="1339" xr:uid="{00000000-0005-0000-0000-000064080000}"/>
    <cellStyle name="Bad 3 8" xfId="3254" xr:uid="{00000000-0005-0000-0000-000065080000}"/>
    <cellStyle name="Bad 3 9" xfId="3255" xr:uid="{00000000-0005-0000-0000-000066080000}"/>
    <cellStyle name="Bad 3_Trimestral" xfId="3250" xr:uid="{00000000-0005-0000-0000-000067080000}"/>
    <cellStyle name="Bad 4" xfId="1340" xr:uid="{00000000-0005-0000-0000-000068080000}"/>
    <cellStyle name="Bad 4 10" xfId="3257" xr:uid="{00000000-0005-0000-0000-000069080000}"/>
    <cellStyle name="Bad 4 11" xfId="3258" xr:uid="{00000000-0005-0000-0000-00006A080000}"/>
    <cellStyle name="Bad 4 12" xfId="3259" xr:uid="{00000000-0005-0000-0000-00006B080000}"/>
    <cellStyle name="Bad 4 2" xfId="1341" xr:uid="{00000000-0005-0000-0000-00006C080000}"/>
    <cellStyle name="Bad 4 3" xfId="1342" xr:uid="{00000000-0005-0000-0000-00006D080000}"/>
    <cellStyle name="Bad 4 4" xfId="1343" xr:uid="{00000000-0005-0000-0000-00006E080000}"/>
    <cellStyle name="Bad 4 5" xfId="1344" xr:uid="{00000000-0005-0000-0000-00006F080000}"/>
    <cellStyle name="Bad 4 6" xfId="1345" xr:uid="{00000000-0005-0000-0000-000070080000}"/>
    <cellStyle name="Bad 4 7" xfId="1346" xr:uid="{00000000-0005-0000-0000-000071080000}"/>
    <cellStyle name="Bad 4 8" xfId="3260" xr:uid="{00000000-0005-0000-0000-000072080000}"/>
    <cellStyle name="Bad 4 9" xfId="3261" xr:uid="{00000000-0005-0000-0000-000073080000}"/>
    <cellStyle name="Bad 4_Trimestral" xfId="3256" xr:uid="{00000000-0005-0000-0000-000074080000}"/>
    <cellStyle name="Bad 5" xfId="1347" xr:uid="{00000000-0005-0000-0000-000075080000}"/>
    <cellStyle name="Bad 5 10" xfId="3263" xr:uid="{00000000-0005-0000-0000-000076080000}"/>
    <cellStyle name="Bad 5 11" xfId="3264" xr:uid="{00000000-0005-0000-0000-000077080000}"/>
    <cellStyle name="Bad 5 12" xfId="3265" xr:uid="{00000000-0005-0000-0000-000078080000}"/>
    <cellStyle name="Bad 5 2" xfId="1348" xr:uid="{00000000-0005-0000-0000-000079080000}"/>
    <cellStyle name="Bad 5 3" xfId="1349" xr:uid="{00000000-0005-0000-0000-00007A080000}"/>
    <cellStyle name="Bad 5 4" xfId="1350" xr:uid="{00000000-0005-0000-0000-00007B080000}"/>
    <cellStyle name="Bad 5 5" xfId="1351" xr:uid="{00000000-0005-0000-0000-00007C080000}"/>
    <cellStyle name="Bad 5 6" xfId="1352" xr:uid="{00000000-0005-0000-0000-00007D080000}"/>
    <cellStyle name="Bad 5 7" xfId="1353" xr:uid="{00000000-0005-0000-0000-00007E080000}"/>
    <cellStyle name="Bad 5 8" xfId="3266" xr:uid="{00000000-0005-0000-0000-00007F080000}"/>
    <cellStyle name="Bad 5 9" xfId="3267" xr:uid="{00000000-0005-0000-0000-000080080000}"/>
    <cellStyle name="Bad 5_Trimestral" xfId="3262" xr:uid="{00000000-0005-0000-0000-000081080000}"/>
    <cellStyle name="Bad 6" xfId="1354" xr:uid="{00000000-0005-0000-0000-000082080000}"/>
    <cellStyle name="Bad 6 10" xfId="3269" xr:uid="{00000000-0005-0000-0000-000083080000}"/>
    <cellStyle name="Bad 6 11" xfId="3270" xr:uid="{00000000-0005-0000-0000-000084080000}"/>
    <cellStyle name="Bad 6 12" xfId="3271" xr:uid="{00000000-0005-0000-0000-000085080000}"/>
    <cellStyle name="Bad 6 2" xfId="1355" xr:uid="{00000000-0005-0000-0000-000086080000}"/>
    <cellStyle name="Bad 6 3" xfId="1356" xr:uid="{00000000-0005-0000-0000-000087080000}"/>
    <cellStyle name="Bad 6 4" xfId="1357" xr:uid="{00000000-0005-0000-0000-000088080000}"/>
    <cellStyle name="Bad 6 5" xfId="1358" xr:uid="{00000000-0005-0000-0000-000089080000}"/>
    <cellStyle name="Bad 6 6" xfId="1359" xr:uid="{00000000-0005-0000-0000-00008A080000}"/>
    <cellStyle name="Bad 6 7" xfId="1360" xr:uid="{00000000-0005-0000-0000-00008B080000}"/>
    <cellStyle name="Bad 6 8" xfId="3272" xr:uid="{00000000-0005-0000-0000-00008C080000}"/>
    <cellStyle name="Bad 6 9" xfId="3273" xr:uid="{00000000-0005-0000-0000-00008D080000}"/>
    <cellStyle name="Bad 6_Trimestral" xfId="3268" xr:uid="{00000000-0005-0000-0000-00008E080000}"/>
    <cellStyle name="Bad 7" xfId="1361" xr:uid="{00000000-0005-0000-0000-00008F080000}"/>
    <cellStyle name="Bad 7 10" xfId="3275" xr:uid="{00000000-0005-0000-0000-000090080000}"/>
    <cellStyle name="Bad 7 11" xfId="3276" xr:uid="{00000000-0005-0000-0000-000091080000}"/>
    <cellStyle name="Bad 7 12" xfId="3277" xr:uid="{00000000-0005-0000-0000-000092080000}"/>
    <cellStyle name="Bad 7 2" xfId="1362" xr:uid="{00000000-0005-0000-0000-000093080000}"/>
    <cellStyle name="Bad 7 3" xfId="1363" xr:uid="{00000000-0005-0000-0000-000094080000}"/>
    <cellStyle name="Bad 7 4" xfId="1364" xr:uid="{00000000-0005-0000-0000-000095080000}"/>
    <cellStyle name="Bad 7 5" xfId="1365" xr:uid="{00000000-0005-0000-0000-000096080000}"/>
    <cellStyle name="Bad 7 6" xfId="1366" xr:uid="{00000000-0005-0000-0000-000097080000}"/>
    <cellStyle name="Bad 7 7" xfId="1367" xr:uid="{00000000-0005-0000-0000-000098080000}"/>
    <cellStyle name="Bad 7 8" xfId="3278" xr:uid="{00000000-0005-0000-0000-000099080000}"/>
    <cellStyle name="Bad 7 9" xfId="3279" xr:uid="{00000000-0005-0000-0000-00009A080000}"/>
    <cellStyle name="Bad 7_Trimestral" xfId="3274" xr:uid="{00000000-0005-0000-0000-00009B080000}"/>
    <cellStyle name="Bad 8" xfId="1368" xr:uid="{00000000-0005-0000-0000-00009C080000}"/>
    <cellStyle name="Bad 8 10" xfId="3281" xr:uid="{00000000-0005-0000-0000-00009D080000}"/>
    <cellStyle name="Bad 8 11" xfId="3282" xr:uid="{00000000-0005-0000-0000-00009E080000}"/>
    <cellStyle name="Bad 8 12" xfId="3283" xr:uid="{00000000-0005-0000-0000-00009F080000}"/>
    <cellStyle name="Bad 8 2" xfId="1369" xr:uid="{00000000-0005-0000-0000-0000A0080000}"/>
    <cellStyle name="Bad 8 3" xfId="1370" xr:uid="{00000000-0005-0000-0000-0000A1080000}"/>
    <cellStyle name="Bad 8 4" xfId="1371" xr:uid="{00000000-0005-0000-0000-0000A2080000}"/>
    <cellStyle name="Bad 8 5" xfId="1372" xr:uid="{00000000-0005-0000-0000-0000A3080000}"/>
    <cellStyle name="Bad 8 6" xfId="1373" xr:uid="{00000000-0005-0000-0000-0000A4080000}"/>
    <cellStyle name="Bad 8 7" xfId="1374" xr:uid="{00000000-0005-0000-0000-0000A5080000}"/>
    <cellStyle name="Bad 8 8" xfId="3284" xr:uid="{00000000-0005-0000-0000-0000A6080000}"/>
    <cellStyle name="Bad 8 9" xfId="3285" xr:uid="{00000000-0005-0000-0000-0000A7080000}"/>
    <cellStyle name="Bad 8_Trimestral" xfId="3280" xr:uid="{00000000-0005-0000-0000-0000A8080000}"/>
    <cellStyle name="Bad 9" xfId="3286" xr:uid="{00000000-0005-0000-0000-0000A9080000}"/>
    <cellStyle name="Bold" xfId="1" xr:uid="{00000000-0005-0000-0000-0000AA080000}"/>
    <cellStyle name="Bol-Data" xfId="2" xr:uid="{00000000-0005-0000-0000-0000AB080000}"/>
    <cellStyle name="BoldRight" xfId="3" xr:uid="{00000000-0005-0000-0000-0000AC080000}"/>
    <cellStyle name="bolet" xfId="4" xr:uid="{00000000-0005-0000-0000-0000AD080000}"/>
    <cellStyle name="bolet 2" xfId="1375" xr:uid="{00000000-0005-0000-0000-0000AE080000}"/>
    <cellStyle name="bolet_Trimestral" xfId="3287" xr:uid="{00000000-0005-0000-0000-0000AF080000}"/>
    <cellStyle name="Boletim" xfId="5" xr:uid="{00000000-0005-0000-0000-0000B0080000}"/>
    <cellStyle name="Boletim 2" xfId="1376" xr:uid="{00000000-0005-0000-0000-0000B1080000}"/>
    <cellStyle name="Boletim_Trimestral" xfId="3288" xr:uid="{00000000-0005-0000-0000-0000B2080000}"/>
    <cellStyle name="Bom" xfId="58" xr:uid="{00000000-0005-0000-0000-0000B3080000}"/>
    <cellStyle name="Cabe‡alho 1" xfId="3289" xr:uid="{00000000-0005-0000-0000-0000B4080000}"/>
    <cellStyle name="Cabe‡alho 2" xfId="3290" xr:uid="{00000000-0005-0000-0000-0000B5080000}"/>
    <cellStyle name="Cabeçalho 1" xfId="3291" xr:uid="{00000000-0005-0000-0000-0000B6080000}"/>
    <cellStyle name="Cabeçalho 2" xfId="3292" xr:uid="{00000000-0005-0000-0000-0000B7080000}"/>
    <cellStyle name="Calculation 2" xfId="1377" xr:uid="{00000000-0005-0000-0000-0000B8080000}"/>
    <cellStyle name="Calculation 2 10" xfId="3294" xr:uid="{00000000-0005-0000-0000-0000B9080000}"/>
    <cellStyle name="Calculation 2 11" xfId="3295" xr:uid="{00000000-0005-0000-0000-0000BA080000}"/>
    <cellStyle name="Calculation 2 12" xfId="3296" xr:uid="{00000000-0005-0000-0000-0000BB080000}"/>
    <cellStyle name="Calculation 2 2" xfId="1378" xr:uid="{00000000-0005-0000-0000-0000BC080000}"/>
    <cellStyle name="Calculation 2 3" xfId="1379" xr:uid="{00000000-0005-0000-0000-0000BD080000}"/>
    <cellStyle name="Calculation 2 4" xfId="1380" xr:uid="{00000000-0005-0000-0000-0000BE080000}"/>
    <cellStyle name="Calculation 2 5" xfId="1381" xr:uid="{00000000-0005-0000-0000-0000BF080000}"/>
    <cellStyle name="Calculation 2 6" xfId="1382" xr:uid="{00000000-0005-0000-0000-0000C0080000}"/>
    <cellStyle name="Calculation 2 7" xfId="1383" xr:uid="{00000000-0005-0000-0000-0000C1080000}"/>
    <cellStyle name="Calculation 2 8" xfId="3297" xr:uid="{00000000-0005-0000-0000-0000C2080000}"/>
    <cellStyle name="Calculation 2 9" xfId="3298" xr:uid="{00000000-0005-0000-0000-0000C3080000}"/>
    <cellStyle name="Calculation 2_Trimestral" xfId="3293" xr:uid="{00000000-0005-0000-0000-0000C4080000}"/>
    <cellStyle name="Calculation 3" xfId="1384" xr:uid="{00000000-0005-0000-0000-0000C5080000}"/>
    <cellStyle name="Calculation 3 10" xfId="3300" xr:uid="{00000000-0005-0000-0000-0000C6080000}"/>
    <cellStyle name="Calculation 3 11" xfId="3301" xr:uid="{00000000-0005-0000-0000-0000C7080000}"/>
    <cellStyle name="Calculation 3 12" xfId="3302" xr:uid="{00000000-0005-0000-0000-0000C8080000}"/>
    <cellStyle name="Calculation 3 2" xfId="1385" xr:uid="{00000000-0005-0000-0000-0000C9080000}"/>
    <cellStyle name="Calculation 3 3" xfId="1386" xr:uid="{00000000-0005-0000-0000-0000CA080000}"/>
    <cellStyle name="Calculation 3 4" xfId="1387" xr:uid="{00000000-0005-0000-0000-0000CB080000}"/>
    <cellStyle name="Calculation 3 5" xfId="1388" xr:uid="{00000000-0005-0000-0000-0000CC080000}"/>
    <cellStyle name="Calculation 3 6" xfId="1389" xr:uid="{00000000-0005-0000-0000-0000CD080000}"/>
    <cellStyle name="Calculation 3 7" xfId="1390" xr:uid="{00000000-0005-0000-0000-0000CE080000}"/>
    <cellStyle name="Calculation 3 8" xfId="3303" xr:uid="{00000000-0005-0000-0000-0000CF080000}"/>
    <cellStyle name="Calculation 3 9" xfId="3304" xr:uid="{00000000-0005-0000-0000-0000D0080000}"/>
    <cellStyle name="Calculation 3_Trimestral" xfId="3299" xr:uid="{00000000-0005-0000-0000-0000D1080000}"/>
    <cellStyle name="Calculation 4" xfId="1391" xr:uid="{00000000-0005-0000-0000-0000D2080000}"/>
    <cellStyle name="Calculation 4 10" xfId="3306" xr:uid="{00000000-0005-0000-0000-0000D3080000}"/>
    <cellStyle name="Calculation 4 11" xfId="3307" xr:uid="{00000000-0005-0000-0000-0000D4080000}"/>
    <cellStyle name="Calculation 4 12" xfId="3308" xr:uid="{00000000-0005-0000-0000-0000D5080000}"/>
    <cellStyle name="Calculation 4 2" xfId="1392" xr:uid="{00000000-0005-0000-0000-0000D6080000}"/>
    <cellStyle name="Calculation 4 3" xfId="1393" xr:uid="{00000000-0005-0000-0000-0000D7080000}"/>
    <cellStyle name="Calculation 4 4" xfId="1394" xr:uid="{00000000-0005-0000-0000-0000D8080000}"/>
    <cellStyle name="Calculation 4 5" xfId="1395" xr:uid="{00000000-0005-0000-0000-0000D9080000}"/>
    <cellStyle name="Calculation 4 6" xfId="1396" xr:uid="{00000000-0005-0000-0000-0000DA080000}"/>
    <cellStyle name="Calculation 4 7" xfId="1397" xr:uid="{00000000-0005-0000-0000-0000DB080000}"/>
    <cellStyle name="Calculation 4 8" xfId="3309" xr:uid="{00000000-0005-0000-0000-0000DC080000}"/>
    <cellStyle name="Calculation 4 9" xfId="3310" xr:uid="{00000000-0005-0000-0000-0000DD080000}"/>
    <cellStyle name="Calculation 4_Trimestral" xfId="3305" xr:uid="{00000000-0005-0000-0000-0000DE080000}"/>
    <cellStyle name="Calculation 5" xfId="1398" xr:uid="{00000000-0005-0000-0000-0000DF080000}"/>
    <cellStyle name="Calculation 5 10" xfId="3312" xr:uid="{00000000-0005-0000-0000-0000E0080000}"/>
    <cellStyle name="Calculation 5 11" xfId="3313" xr:uid="{00000000-0005-0000-0000-0000E1080000}"/>
    <cellStyle name="Calculation 5 12" xfId="3314" xr:uid="{00000000-0005-0000-0000-0000E2080000}"/>
    <cellStyle name="Calculation 5 2" xfId="1399" xr:uid="{00000000-0005-0000-0000-0000E3080000}"/>
    <cellStyle name="Calculation 5 3" xfId="1400" xr:uid="{00000000-0005-0000-0000-0000E4080000}"/>
    <cellStyle name="Calculation 5 4" xfId="1401" xr:uid="{00000000-0005-0000-0000-0000E5080000}"/>
    <cellStyle name="Calculation 5 5" xfId="1402" xr:uid="{00000000-0005-0000-0000-0000E6080000}"/>
    <cellStyle name="Calculation 5 6" xfId="1403" xr:uid="{00000000-0005-0000-0000-0000E7080000}"/>
    <cellStyle name="Calculation 5 7" xfId="1404" xr:uid="{00000000-0005-0000-0000-0000E8080000}"/>
    <cellStyle name="Calculation 5 8" xfId="3315" xr:uid="{00000000-0005-0000-0000-0000E9080000}"/>
    <cellStyle name="Calculation 5 9" xfId="3316" xr:uid="{00000000-0005-0000-0000-0000EA080000}"/>
    <cellStyle name="Calculation 5_Trimestral" xfId="3311" xr:uid="{00000000-0005-0000-0000-0000EB080000}"/>
    <cellStyle name="Calculation 6" xfId="1405" xr:uid="{00000000-0005-0000-0000-0000EC080000}"/>
    <cellStyle name="Calculation 6 10" xfId="3318" xr:uid="{00000000-0005-0000-0000-0000ED080000}"/>
    <cellStyle name="Calculation 6 11" xfId="3319" xr:uid="{00000000-0005-0000-0000-0000EE080000}"/>
    <cellStyle name="Calculation 6 12" xfId="3320" xr:uid="{00000000-0005-0000-0000-0000EF080000}"/>
    <cellStyle name="Calculation 6 2" xfId="1406" xr:uid="{00000000-0005-0000-0000-0000F0080000}"/>
    <cellStyle name="Calculation 6 3" xfId="1407" xr:uid="{00000000-0005-0000-0000-0000F1080000}"/>
    <cellStyle name="Calculation 6 4" xfId="1408" xr:uid="{00000000-0005-0000-0000-0000F2080000}"/>
    <cellStyle name="Calculation 6 5" xfId="1409" xr:uid="{00000000-0005-0000-0000-0000F3080000}"/>
    <cellStyle name="Calculation 6 6" xfId="1410" xr:uid="{00000000-0005-0000-0000-0000F4080000}"/>
    <cellStyle name="Calculation 6 7" xfId="1411" xr:uid="{00000000-0005-0000-0000-0000F5080000}"/>
    <cellStyle name="Calculation 6 8" xfId="3321" xr:uid="{00000000-0005-0000-0000-0000F6080000}"/>
    <cellStyle name="Calculation 6 9" xfId="3322" xr:uid="{00000000-0005-0000-0000-0000F7080000}"/>
    <cellStyle name="Calculation 6_Trimestral" xfId="3317" xr:uid="{00000000-0005-0000-0000-0000F8080000}"/>
    <cellStyle name="Calculation 7" xfId="1412" xr:uid="{00000000-0005-0000-0000-0000F9080000}"/>
    <cellStyle name="Calculation 7 10" xfId="3324" xr:uid="{00000000-0005-0000-0000-0000FA080000}"/>
    <cellStyle name="Calculation 7 11" xfId="3325" xr:uid="{00000000-0005-0000-0000-0000FB080000}"/>
    <cellStyle name="Calculation 7 12" xfId="3326" xr:uid="{00000000-0005-0000-0000-0000FC080000}"/>
    <cellStyle name="Calculation 7 2" xfId="1413" xr:uid="{00000000-0005-0000-0000-0000FD080000}"/>
    <cellStyle name="Calculation 7 3" xfId="1414" xr:uid="{00000000-0005-0000-0000-0000FE080000}"/>
    <cellStyle name="Calculation 7 4" xfId="1415" xr:uid="{00000000-0005-0000-0000-0000FF080000}"/>
    <cellStyle name="Calculation 7 5" xfId="1416" xr:uid="{00000000-0005-0000-0000-000000090000}"/>
    <cellStyle name="Calculation 7 6" xfId="1417" xr:uid="{00000000-0005-0000-0000-000001090000}"/>
    <cellStyle name="Calculation 7 7" xfId="1418" xr:uid="{00000000-0005-0000-0000-000002090000}"/>
    <cellStyle name="Calculation 7 8" xfId="3327" xr:uid="{00000000-0005-0000-0000-000003090000}"/>
    <cellStyle name="Calculation 7 9" xfId="3328" xr:uid="{00000000-0005-0000-0000-000004090000}"/>
    <cellStyle name="Calculation 7_Trimestral" xfId="3323" xr:uid="{00000000-0005-0000-0000-000005090000}"/>
    <cellStyle name="Calculation 8" xfId="1419" xr:uid="{00000000-0005-0000-0000-000006090000}"/>
    <cellStyle name="Calculation 8 10" xfId="3330" xr:uid="{00000000-0005-0000-0000-000007090000}"/>
    <cellStyle name="Calculation 8 11" xfId="3331" xr:uid="{00000000-0005-0000-0000-000008090000}"/>
    <cellStyle name="Calculation 8 12" xfId="3332" xr:uid="{00000000-0005-0000-0000-000009090000}"/>
    <cellStyle name="Calculation 8 2" xfId="1420" xr:uid="{00000000-0005-0000-0000-00000A090000}"/>
    <cellStyle name="Calculation 8 3" xfId="1421" xr:uid="{00000000-0005-0000-0000-00000B090000}"/>
    <cellStyle name="Calculation 8 4" xfId="1422" xr:uid="{00000000-0005-0000-0000-00000C090000}"/>
    <cellStyle name="Calculation 8 5" xfId="1423" xr:uid="{00000000-0005-0000-0000-00000D090000}"/>
    <cellStyle name="Calculation 8 6" xfId="1424" xr:uid="{00000000-0005-0000-0000-00000E090000}"/>
    <cellStyle name="Calculation 8 7" xfId="1425" xr:uid="{00000000-0005-0000-0000-00000F090000}"/>
    <cellStyle name="Calculation 8 8" xfId="3333" xr:uid="{00000000-0005-0000-0000-000010090000}"/>
    <cellStyle name="Calculation 8 9" xfId="3334" xr:uid="{00000000-0005-0000-0000-000011090000}"/>
    <cellStyle name="Calculation 8_Trimestral" xfId="3329" xr:uid="{00000000-0005-0000-0000-000012090000}"/>
    <cellStyle name="Calculation 9" xfId="3335" xr:uid="{00000000-0005-0000-0000-000013090000}"/>
    <cellStyle name="Cálculo" xfId="59" xr:uid="{00000000-0005-0000-0000-000014090000}"/>
    <cellStyle name="Capítulo" xfId="3336" xr:uid="{00000000-0005-0000-0000-000015090000}"/>
    <cellStyle name="Célula de Verificação" xfId="60" xr:uid="{00000000-0005-0000-0000-000016090000}"/>
    <cellStyle name="Célula Vinculada" xfId="61" xr:uid="{00000000-0005-0000-0000-000017090000}"/>
    <cellStyle name="Check Cell 10" xfId="3337" xr:uid="{00000000-0005-0000-0000-000018090000}"/>
    <cellStyle name="Check Cell 2" xfId="1426" xr:uid="{00000000-0005-0000-0000-000019090000}"/>
    <cellStyle name="Check Cell 2 10" xfId="3339" xr:uid="{00000000-0005-0000-0000-00001A090000}"/>
    <cellStyle name="Check Cell 2 11" xfId="3340" xr:uid="{00000000-0005-0000-0000-00001B090000}"/>
    <cellStyle name="Check Cell 2 12" xfId="3341" xr:uid="{00000000-0005-0000-0000-00001C090000}"/>
    <cellStyle name="Check Cell 2 2" xfId="1427" xr:uid="{00000000-0005-0000-0000-00001D090000}"/>
    <cellStyle name="Check Cell 2 3" xfId="1428" xr:uid="{00000000-0005-0000-0000-00001E090000}"/>
    <cellStyle name="Check Cell 2 4" xfId="1429" xr:uid="{00000000-0005-0000-0000-00001F090000}"/>
    <cellStyle name="Check Cell 2 5" xfId="1430" xr:uid="{00000000-0005-0000-0000-000020090000}"/>
    <cellStyle name="Check Cell 2 6" xfId="1431" xr:uid="{00000000-0005-0000-0000-000021090000}"/>
    <cellStyle name="Check Cell 2 7" xfId="1432" xr:uid="{00000000-0005-0000-0000-000022090000}"/>
    <cellStyle name="Check Cell 2 8" xfId="3342" xr:uid="{00000000-0005-0000-0000-000023090000}"/>
    <cellStyle name="Check Cell 2 9" xfId="3343" xr:uid="{00000000-0005-0000-0000-000024090000}"/>
    <cellStyle name="Check Cell 2_Trimestral" xfId="3338" xr:uid="{00000000-0005-0000-0000-000025090000}"/>
    <cellStyle name="Check Cell 3" xfId="1433" xr:uid="{00000000-0005-0000-0000-000026090000}"/>
    <cellStyle name="Check Cell 3 10" xfId="3345" xr:uid="{00000000-0005-0000-0000-000027090000}"/>
    <cellStyle name="Check Cell 3 11" xfId="3346" xr:uid="{00000000-0005-0000-0000-000028090000}"/>
    <cellStyle name="Check Cell 3 12" xfId="3347" xr:uid="{00000000-0005-0000-0000-000029090000}"/>
    <cellStyle name="Check Cell 3 2" xfId="1434" xr:uid="{00000000-0005-0000-0000-00002A090000}"/>
    <cellStyle name="Check Cell 3 3" xfId="1435" xr:uid="{00000000-0005-0000-0000-00002B090000}"/>
    <cellStyle name="Check Cell 3 4" xfId="1436" xr:uid="{00000000-0005-0000-0000-00002C090000}"/>
    <cellStyle name="Check Cell 3 5" xfId="1437" xr:uid="{00000000-0005-0000-0000-00002D090000}"/>
    <cellStyle name="Check Cell 3 6" xfId="1438" xr:uid="{00000000-0005-0000-0000-00002E090000}"/>
    <cellStyle name="Check Cell 3 7" xfId="1439" xr:uid="{00000000-0005-0000-0000-00002F090000}"/>
    <cellStyle name="Check Cell 3 8" xfId="3348" xr:uid="{00000000-0005-0000-0000-000030090000}"/>
    <cellStyle name="Check Cell 3 9" xfId="3349" xr:uid="{00000000-0005-0000-0000-000031090000}"/>
    <cellStyle name="Check Cell 3_Trimestral" xfId="3344" xr:uid="{00000000-0005-0000-0000-000032090000}"/>
    <cellStyle name="Check Cell 4" xfId="1440" xr:uid="{00000000-0005-0000-0000-000033090000}"/>
    <cellStyle name="Check Cell 4 10" xfId="3351" xr:uid="{00000000-0005-0000-0000-000034090000}"/>
    <cellStyle name="Check Cell 4 11" xfId="3352" xr:uid="{00000000-0005-0000-0000-000035090000}"/>
    <cellStyle name="Check Cell 4 12" xfId="3353" xr:uid="{00000000-0005-0000-0000-000036090000}"/>
    <cellStyle name="Check Cell 4 2" xfId="1441" xr:uid="{00000000-0005-0000-0000-000037090000}"/>
    <cellStyle name="Check Cell 4 3" xfId="1442" xr:uid="{00000000-0005-0000-0000-000038090000}"/>
    <cellStyle name="Check Cell 4 4" xfId="1443" xr:uid="{00000000-0005-0000-0000-000039090000}"/>
    <cellStyle name="Check Cell 4 5" xfId="1444" xr:uid="{00000000-0005-0000-0000-00003A090000}"/>
    <cellStyle name="Check Cell 4 6" xfId="1445" xr:uid="{00000000-0005-0000-0000-00003B090000}"/>
    <cellStyle name="Check Cell 4 7" xfId="1446" xr:uid="{00000000-0005-0000-0000-00003C090000}"/>
    <cellStyle name="Check Cell 4 8" xfId="3354" xr:uid="{00000000-0005-0000-0000-00003D090000}"/>
    <cellStyle name="Check Cell 4 9" xfId="3355" xr:uid="{00000000-0005-0000-0000-00003E090000}"/>
    <cellStyle name="Check Cell 4_Trimestral" xfId="3350" xr:uid="{00000000-0005-0000-0000-00003F090000}"/>
    <cellStyle name="Check Cell 5" xfId="1447" xr:uid="{00000000-0005-0000-0000-000040090000}"/>
    <cellStyle name="Check Cell 5 10" xfId="3357" xr:uid="{00000000-0005-0000-0000-000041090000}"/>
    <cellStyle name="Check Cell 5 11" xfId="3358" xr:uid="{00000000-0005-0000-0000-000042090000}"/>
    <cellStyle name="Check Cell 5 12" xfId="3359" xr:uid="{00000000-0005-0000-0000-000043090000}"/>
    <cellStyle name="Check Cell 5 2" xfId="1448" xr:uid="{00000000-0005-0000-0000-000044090000}"/>
    <cellStyle name="Check Cell 5 3" xfId="1449" xr:uid="{00000000-0005-0000-0000-000045090000}"/>
    <cellStyle name="Check Cell 5 4" xfId="1450" xr:uid="{00000000-0005-0000-0000-000046090000}"/>
    <cellStyle name="Check Cell 5 5" xfId="1451" xr:uid="{00000000-0005-0000-0000-000047090000}"/>
    <cellStyle name="Check Cell 5 6" xfId="1452" xr:uid="{00000000-0005-0000-0000-000048090000}"/>
    <cellStyle name="Check Cell 5 7" xfId="1453" xr:uid="{00000000-0005-0000-0000-000049090000}"/>
    <cellStyle name="Check Cell 5 8" xfId="3360" xr:uid="{00000000-0005-0000-0000-00004A090000}"/>
    <cellStyle name="Check Cell 5 9" xfId="3361" xr:uid="{00000000-0005-0000-0000-00004B090000}"/>
    <cellStyle name="Check Cell 5_Trimestral" xfId="3356" xr:uid="{00000000-0005-0000-0000-00004C090000}"/>
    <cellStyle name="Check Cell 6" xfId="3362" xr:uid="{00000000-0005-0000-0000-00004D090000}"/>
    <cellStyle name="Check Cell 6 2" xfId="3363" xr:uid="{00000000-0005-0000-0000-00004E090000}"/>
    <cellStyle name="Check Cell 6 3" xfId="3364" xr:uid="{00000000-0005-0000-0000-00004F090000}"/>
    <cellStyle name="Check Cell 6 4" xfId="3365" xr:uid="{00000000-0005-0000-0000-000050090000}"/>
    <cellStyle name="Check Cell 7" xfId="3366" xr:uid="{00000000-0005-0000-0000-000051090000}"/>
    <cellStyle name="Check Cell 8" xfId="3367" xr:uid="{00000000-0005-0000-0000-000052090000}"/>
    <cellStyle name="Check Cell 9" xfId="3368" xr:uid="{00000000-0005-0000-0000-000053090000}"/>
    <cellStyle name="clsAltData" xfId="62" xr:uid="{00000000-0005-0000-0000-000054090000}"/>
    <cellStyle name="clsColumnHeader" xfId="63" xr:uid="{00000000-0005-0000-0000-000055090000}"/>
    <cellStyle name="clsData" xfId="64" xr:uid="{00000000-0005-0000-0000-000056090000}"/>
    <cellStyle name="clsDefault" xfId="65" xr:uid="{00000000-0005-0000-0000-000057090000}"/>
    <cellStyle name="clsDefault 10" xfId="3369" xr:uid="{00000000-0005-0000-0000-000058090000}"/>
    <cellStyle name="clsDefault 11" xfId="3370" xr:uid="{00000000-0005-0000-0000-000059090000}"/>
    <cellStyle name="clsDefault 12" xfId="3371" xr:uid="{00000000-0005-0000-0000-00005A090000}"/>
    <cellStyle name="clsDefault 2" xfId="159" xr:uid="{00000000-0005-0000-0000-00005B090000}"/>
    <cellStyle name="clsDefault 2 2" xfId="1454" xr:uid="{00000000-0005-0000-0000-00005C090000}"/>
    <cellStyle name="clsDefault 2_Trimestral" xfId="3372" xr:uid="{00000000-0005-0000-0000-00005D090000}"/>
    <cellStyle name="clsDefault 3" xfId="167" xr:uid="{00000000-0005-0000-0000-00005E090000}"/>
    <cellStyle name="clsDefault 3 2" xfId="1455" xr:uid="{00000000-0005-0000-0000-00005F090000}"/>
    <cellStyle name="clsDefault 3_Trimestral" xfId="3373" xr:uid="{00000000-0005-0000-0000-000060090000}"/>
    <cellStyle name="clsDefault 4" xfId="1456" xr:uid="{00000000-0005-0000-0000-000061090000}"/>
    <cellStyle name="clsDefault 5" xfId="1457" xr:uid="{00000000-0005-0000-0000-000062090000}"/>
    <cellStyle name="clsDefault 6" xfId="1458" xr:uid="{00000000-0005-0000-0000-000063090000}"/>
    <cellStyle name="clsDefault 7" xfId="1459" xr:uid="{00000000-0005-0000-0000-000064090000}"/>
    <cellStyle name="clsDefault 8" xfId="3374" xr:uid="{00000000-0005-0000-0000-000065090000}"/>
    <cellStyle name="clsDefault 9" xfId="3375" xr:uid="{00000000-0005-0000-0000-000066090000}"/>
    <cellStyle name="clsDefault_Balanco em Vigor" xfId="3376" xr:uid="{00000000-0005-0000-0000-000067090000}"/>
    <cellStyle name="clsIndexTableTitle" xfId="66" xr:uid="{00000000-0005-0000-0000-000068090000}"/>
    <cellStyle name="clsReportFooter" xfId="67" xr:uid="{00000000-0005-0000-0000-000069090000}"/>
    <cellStyle name="clsReportHeader" xfId="68" xr:uid="{00000000-0005-0000-0000-00006A090000}"/>
    <cellStyle name="clsRowHeader" xfId="69" xr:uid="{00000000-0005-0000-0000-00006B090000}"/>
    <cellStyle name="clsScale" xfId="70" xr:uid="{00000000-0005-0000-0000-00006C090000}"/>
    <cellStyle name="Comma" xfId="4064" builtinId="3"/>
    <cellStyle name="Comma 2" xfId="6" xr:uid="{00000000-0005-0000-0000-00006D090000}"/>
    <cellStyle name="Comma 2 2" xfId="1460" xr:uid="{00000000-0005-0000-0000-00006E090000}"/>
    <cellStyle name="Comma 2 3" xfId="3377" xr:uid="{00000000-0005-0000-0000-00006F090000}"/>
    <cellStyle name="Comma 2 4" xfId="3378" xr:uid="{00000000-0005-0000-0000-000070090000}"/>
    <cellStyle name="Comma 2 5" xfId="3379" xr:uid="{00000000-0005-0000-0000-000071090000}"/>
    <cellStyle name="Comma 2 6" xfId="3380" xr:uid="{00000000-0005-0000-0000-000072090000}"/>
    <cellStyle name="Comma 2 7" xfId="3381" xr:uid="{00000000-0005-0000-0000-000073090000}"/>
    <cellStyle name="Comma 3" xfId="7" xr:uid="{00000000-0005-0000-0000-000074090000}"/>
    <cellStyle name="Comma 4" xfId="8" xr:uid="{00000000-0005-0000-0000-000075090000}"/>
    <cellStyle name="Comma 5" xfId="9" xr:uid="{00000000-0005-0000-0000-000076090000}"/>
    <cellStyle name="Comma 5 10" xfId="179" xr:uid="{00000000-0005-0000-0000-000077090000}"/>
    <cellStyle name="Comma 5 11" xfId="194" xr:uid="{00000000-0005-0000-0000-000078090000}"/>
    <cellStyle name="Comma 5 2" xfId="96" xr:uid="{00000000-0005-0000-0000-000079090000}"/>
    <cellStyle name="Comma 5 3" xfId="99" xr:uid="{00000000-0005-0000-0000-00007A090000}"/>
    <cellStyle name="Comma 5 4" xfId="92" xr:uid="{00000000-0005-0000-0000-00007B090000}"/>
    <cellStyle name="Comma 5 5" xfId="109" xr:uid="{00000000-0005-0000-0000-00007C090000}"/>
    <cellStyle name="Comma 5 6" xfId="111" xr:uid="{00000000-0005-0000-0000-00007D090000}"/>
    <cellStyle name="Comma 5 7" xfId="113" xr:uid="{00000000-0005-0000-0000-00007E090000}"/>
    <cellStyle name="Comma 5 8" xfId="116" xr:uid="{00000000-0005-0000-0000-00007F090000}"/>
    <cellStyle name="Comma 5 9" xfId="175" xr:uid="{00000000-0005-0000-0000-000080090000}"/>
    <cellStyle name="Comma 6" xfId="3382" xr:uid="{00000000-0005-0000-0000-000081090000}"/>
    <cellStyle name="Comma 7" xfId="3383" xr:uid="{00000000-0005-0000-0000-000082090000}"/>
    <cellStyle name="Comma 8" xfId="3384" xr:uid="{00000000-0005-0000-0000-000083090000}"/>
    <cellStyle name="Comma 9" xfId="3385" xr:uid="{00000000-0005-0000-0000-000084090000}"/>
    <cellStyle name="Comma0" xfId="3386" xr:uid="{00000000-0005-0000-0000-000085090000}"/>
    <cellStyle name="Currency0" xfId="3387" xr:uid="{00000000-0005-0000-0000-000086090000}"/>
    <cellStyle name="Data" xfId="10" xr:uid="{00000000-0005-0000-0000-000087090000}"/>
    <cellStyle name="Date" xfId="3388" xr:uid="{00000000-0005-0000-0000-000088090000}"/>
    <cellStyle name="En miles" xfId="11" xr:uid="{00000000-0005-0000-0000-000089090000}"/>
    <cellStyle name="En millones" xfId="12" xr:uid="{00000000-0005-0000-0000-00008A090000}"/>
    <cellStyle name="Ênfase1" xfId="71" xr:uid="{00000000-0005-0000-0000-00008B090000}"/>
    <cellStyle name="Ênfase2" xfId="72" xr:uid="{00000000-0005-0000-0000-00008C090000}"/>
    <cellStyle name="Ênfase3" xfId="73" xr:uid="{00000000-0005-0000-0000-00008D090000}"/>
    <cellStyle name="Ênfase4" xfId="74" xr:uid="{00000000-0005-0000-0000-00008E090000}"/>
    <cellStyle name="Ênfase6" xfId="76" xr:uid="{00000000-0005-0000-0000-000090090000}"/>
    <cellStyle name="Entrada" xfId="77" xr:uid="{00000000-0005-0000-0000-000091090000}"/>
    <cellStyle name="Euro" xfId="13" xr:uid="{00000000-0005-0000-0000-000092090000}"/>
    <cellStyle name="Euro 10" xfId="124" xr:uid="{00000000-0005-0000-0000-000093090000}"/>
    <cellStyle name="Euro 11" xfId="135" xr:uid="{00000000-0005-0000-0000-000094090000}"/>
    <cellStyle name="Euro 12" xfId="122" xr:uid="{00000000-0005-0000-0000-000095090000}"/>
    <cellStyle name="Euro 13" xfId="137" xr:uid="{00000000-0005-0000-0000-000096090000}"/>
    <cellStyle name="Euro 14" xfId="120" xr:uid="{00000000-0005-0000-0000-000097090000}"/>
    <cellStyle name="Euro 15" xfId="140" xr:uid="{00000000-0005-0000-0000-000098090000}"/>
    <cellStyle name="Euro 16" xfId="117" xr:uid="{00000000-0005-0000-0000-000099090000}"/>
    <cellStyle name="Euro 17" xfId="143" xr:uid="{00000000-0005-0000-0000-00009A090000}"/>
    <cellStyle name="Euro 18" xfId="146" xr:uid="{00000000-0005-0000-0000-00009B090000}"/>
    <cellStyle name="Euro 19" xfId="160" xr:uid="{00000000-0005-0000-0000-00009C090000}"/>
    <cellStyle name="Euro 2" xfId="97" xr:uid="{00000000-0005-0000-0000-00009D090000}"/>
    <cellStyle name="Euro 2 10" xfId="139" xr:uid="{00000000-0005-0000-0000-00009E090000}"/>
    <cellStyle name="Euro 2 11" xfId="118" xr:uid="{00000000-0005-0000-0000-00009F090000}"/>
    <cellStyle name="Euro 2 12" xfId="142" xr:uid="{00000000-0005-0000-0000-0000A0090000}"/>
    <cellStyle name="Euro 2 13" xfId="145" xr:uid="{00000000-0005-0000-0000-0000A1090000}"/>
    <cellStyle name="Euro 2 14" xfId="148" xr:uid="{00000000-0005-0000-0000-0000A2090000}"/>
    <cellStyle name="Euro 2 15" xfId="150" xr:uid="{00000000-0005-0000-0000-0000A3090000}"/>
    <cellStyle name="Euro 2 16" xfId="161" xr:uid="{00000000-0005-0000-0000-0000A4090000}"/>
    <cellStyle name="Euro 2 17" xfId="169" xr:uid="{00000000-0005-0000-0000-0000A5090000}"/>
    <cellStyle name="Euro 2 18" xfId="165" xr:uid="{00000000-0005-0000-0000-0000A6090000}"/>
    <cellStyle name="Euro 2 19" xfId="185" xr:uid="{00000000-0005-0000-0000-0000A7090000}"/>
    <cellStyle name="Euro 2 2" xfId="130" xr:uid="{00000000-0005-0000-0000-0000A8090000}"/>
    <cellStyle name="Euro 2 20" xfId="182" xr:uid="{00000000-0005-0000-0000-0000A9090000}"/>
    <cellStyle name="Euro 2 21" xfId="187" xr:uid="{00000000-0005-0000-0000-0000AA090000}"/>
    <cellStyle name="Euro 2 22" xfId="202" xr:uid="{00000000-0005-0000-0000-0000AB090000}"/>
    <cellStyle name="Euro 2 23" xfId="199" xr:uid="{00000000-0005-0000-0000-0000AC090000}"/>
    <cellStyle name="Euro 2 24" xfId="204" xr:uid="{00000000-0005-0000-0000-0000AD090000}"/>
    <cellStyle name="Euro 2 25" xfId="197" xr:uid="{00000000-0005-0000-0000-0000AE090000}"/>
    <cellStyle name="Euro 2 3" xfId="127" xr:uid="{00000000-0005-0000-0000-0000AF090000}"/>
    <cellStyle name="Euro 2 4" xfId="132" xr:uid="{00000000-0005-0000-0000-0000B0090000}"/>
    <cellStyle name="Euro 2 5" xfId="125" xr:uid="{00000000-0005-0000-0000-0000B1090000}"/>
    <cellStyle name="Euro 2 6" xfId="134" xr:uid="{00000000-0005-0000-0000-0000B2090000}"/>
    <cellStyle name="Euro 2 7" xfId="123" xr:uid="{00000000-0005-0000-0000-0000B3090000}"/>
    <cellStyle name="Euro 2 8" xfId="136" xr:uid="{00000000-0005-0000-0000-0000B4090000}"/>
    <cellStyle name="Euro 2 9" xfId="121" xr:uid="{00000000-0005-0000-0000-0000B5090000}"/>
    <cellStyle name="Euro 2_Trimestral" xfId="3389" xr:uid="{00000000-0005-0000-0000-0000B6090000}"/>
    <cellStyle name="Euro 20" xfId="168" xr:uid="{00000000-0005-0000-0000-0000B7090000}"/>
    <cellStyle name="Euro 21" xfId="166" xr:uid="{00000000-0005-0000-0000-0000B8090000}"/>
    <cellStyle name="Euro 22" xfId="184" xr:uid="{00000000-0005-0000-0000-0000B9090000}"/>
    <cellStyle name="Euro 23" xfId="183" xr:uid="{00000000-0005-0000-0000-0000BA090000}"/>
    <cellStyle name="Euro 24" xfId="186" xr:uid="{00000000-0005-0000-0000-0000BB090000}"/>
    <cellStyle name="Euro 25" xfId="201" xr:uid="{00000000-0005-0000-0000-0000BC090000}"/>
    <cellStyle name="Euro 26" xfId="200" xr:uid="{00000000-0005-0000-0000-0000BD090000}"/>
    <cellStyle name="Euro 27" xfId="203" xr:uid="{00000000-0005-0000-0000-0000BE090000}"/>
    <cellStyle name="Euro 28" xfId="198" xr:uid="{00000000-0005-0000-0000-0000BF090000}"/>
    <cellStyle name="Euro 29" xfId="1461" xr:uid="{00000000-0005-0000-0000-0000C0090000}"/>
    <cellStyle name="Euro 3" xfId="98" xr:uid="{00000000-0005-0000-0000-0000C1090000}"/>
    <cellStyle name="Euro 4" xfId="95" xr:uid="{00000000-0005-0000-0000-0000C2090000}"/>
    <cellStyle name="Euro 5" xfId="129" xr:uid="{00000000-0005-0000-0000-0000C3090000}"/>
    <cellStyle name="Euro 6" xfId="128" xr:uid="{00000000-0005-0000-0000-0000C4090000}"/>
    <cellStyle name="Euro 7" xfId="131" xr:uid="{00000000-0005-0000-0000-0000C5090000}"/>
    <cellStyle name="Euro 8" xfId="126" xr:uid="{00000000-0005-0000-0000-0000C6090000}"/>
    <cellStyle name="Euro 9" xfId="133" xr:uid="{00000000-0005-0000-0000-0000C7090000}"/>
    <cellStyle name="Explanatory Text" xfId="84" builtinId="53" customBuiltin="1"/>
    <cellStyle name="Explanatory Text 2" xfId="1462" xr:uid="{00000000-0005-0000-0000-0000C8090000}"/>
    <cellStyle name="Explanatory Text 2 10" xfId="3391" xr:uid="{00000000-0005-0000-0000-0000C9090000}"/>
    <cellStyle name="Explanatory Text 2 11" xfId="3392" xr:uid="{00000000-0005-0000-0000-0000CA090000}"/>
    <cellStyle name="Explanatory Text 2 12" xfId="3393" xr:uid="{00000000-0005-0000-0000-0000CB090000}"/>
    <cellStyle name="Explanatory Text 2 2" xfId="1463" xr:uid="{00000000-0005-0000-0000-0000CC090000}"/>
    <cellStyle name="Explanatory Text 2 3" xfId="1464" xr:uid="{00000000-0005-0000-0000-0000CD090000}"/>
    <cellStyle name="Explanatory Text 2 4" xfId="1465" xr:uid="{00000000-0005-0000-0000-0000CE090000}"/>
    <cellStyle name="Explanatory Text 2 5" xfId="1466" xr:uid="{00000000-0005-0000-0000-0000CF090000}"/>
    <cellStyle name="Explanatory Text 2 6" xfId="1467" xr:uid="{00000000-0005-0000-0000-0000D0090000}"/>
    <cellStyle name="Explanatory Text 2 7" xfId="1468" xr:uid="{00000000-0005-0000-0000-0000D1090000}"/>
    <cellStyle name="Explanatory Text 2 8" xfId="3394" xr:uid="{00000000-0005-0000-0000-0000D2090000}"/>
    <cellStyle name="Explanatory Text 2 9" xfId="3395" xr:uid="{00000000-0005-0000-0000-0000D3090000}"/>
    <cellStyle name="Explanatory Text 2_Trimestral" xfId="3390" xr:uid="{00000000-0005-0000-0000-0000D4090000}"/>
    <cellStyle name="Explanatory Text 3" xfId="1469" xr:uid="{00000000-0005-0000-0000-0000D5090000}"/>
    <cellStyle name="Explanatory Text 3 10" xfId="3397" xr:uid="{00000000-0005-0000-0000-0000D6090000}"/>
    <cellStyle name="Explanatory Text 3 11" xfId="3398" xr:uid="{00000000-0005-0000-0000-0000D7090000}"/>
    <cellStyle name="Explanatory Text 3 12" xfId="3399" xr:uid="{00000000-0005-0000-0000-0000D8090000}"/>
    <cellStyle name="Explanatory Text 3 2" xfId="1470" xr:uid="{00000000-0005-0000-0000-0000D9090000}"/>
    <cellStyle name="Explanatory Text 3 3" xfId="1471" xr:uid="{00000000-0005-0000-0000-0000DA090000}"/>
    <cellStyle name="Explanatory Text 3 4" xfId="1472" xr:uid="{00000000-0005-0000-0000-0000DB090000}"/>
    <cellStyle name="Explanatory Text 3 5" xfId="1473" xr:uid="{00000000-0005-0000-0000-0000DC090000}"/>
    <cellStyle name="Explanatory Text 3 6" xfId="1474" xr:uid="{00000000-0005-0000-0000-0000DD090000}"/>
    <cellStyle name="Explanatory Text 3 7" xfId="1475" xr:uid="{00000000-0005-0000-0000-0000DE090000}"/>
    <cellStyle name="Explanatory Text 3 8" xfId="3400" xr:uid="{00000000-0005-0000-0000-0000DF090000}"/>
    <cellStyle name="Explanatory Text 3 9" xfId="3401" xr:uid="{00000000-0005-0000-0000-0000E0090000}"/>
    <cellStyle name="Explanatory Text 3_Trimestral" xfId="3396" xr:uid="{00000000-0005-0000-0000-0000E1090000}"/>
    <cellStyle name="Explanatory Text 4" xfId="1476" xr:uid="{00000000-0005-0000-0000-0000E2090000}"/>
    <cellStyle name="Explanatory Text 4 10" xfId="3403" xr:uid="{00000000-0005-0000-0000-0000E3090000}"/>
    <cellStyle name="Explanatory Text 4 11" xfId="3404" xr:uid="{00000000-0005-0000-0000-0000E4090000}"/>
    <cellStyle name="Explanatory Text 4 12" xfId="3405" xr:uid="{00000000-0005-0000-0000-0000E5090000}"/>
    <cellStyle name="Explanatory Text 4 2" xfId="1477" xr:uid="{00000000-0005-0000-0000-0000E6090000}"/>
    <cellStyle name="Explanatory Text 4 3" xfId="1478" xr:uid="{00000000-0005-0000-0000-0000E7090000}"/>
    <cellStyle name="Explanatory Text 4 4" xfId="1479" xr:uid="{00000000-0005-0000-0000-0000E8090000}"/>
    <cellStyle name="Explanatory Text 4 5" xfId="1480" xr:uid="{00000000-0005-0000-0000-0000E9090000}"/>
    <cellStyle name="Explanatory Text 4 6" xfId="1481" xr:uid="{00000000-0005-0000-0000-0000EA090000}"/>
    <cellStyle name="Explanatory Text 4 7" xfId="1482" xr:uid="{00000000-0005-0000-0000-0000EB090000}"/>
    <cellStyle name="Explanatory Text 4 8" xfId="3406" xr:uid="{00000000-0005-0000-0000-0000EC090000}"/>
    <cellStyle name="Explanatory Text 4 9" xfId="3407" xr:uid="{00000000-0005-0000-0000-0000ED090000}"/>
    <cellStyle name="Explanatory Text 4_Trimestral" xfId="3402" xr:uid="{00000000-0005-0000-0000-0000EE090000}"/>
    <cellStyle name="Explanatory Text 5" xfId="1483" xr:uid="{00000000-0005-0000-0000-0000EF090000}"/>
    <cellStyle name="Explanatory Text 5 10" xfId="3409" xr:uid="{00000000-0005-0000-0000-0000F0090000}"/>
    <cellStyle name="Explanatory Text 5 11" xfId="3410" xr:uid="{00000000-0005-0000-0000-0000F1090000}"/>
    <cellStyle name="Explanatory Text 5 12" xfId="3411" xr:uid="{00000000-0005-0000-0000-0000F2090000}"/>
    <cellStyle name="Explanatory Text 5 2" xfId="1484" xr:uid="{00000000-0005-0000-0000-0000F3090000}"/>
    <cellStyle name="Explanatory Text 5 3" xfId="1485" xr:uid="{00000000-0005-0000-0000-0000F4090000}"/>
    <cellStyle name="Explanatory Text 5 4" xfId="1486" xr:uid="{00000000-0005-0000-0000-0000F5090000}"/>
    <cellStyle name="Explanatory Text 5 5" xfId="1487" xr:uid="{00000000-0005-0000-0000-0000F6090000}"/>
    <cellStyle name="Explanatory Text 5 6" xfId="1488" xr:uid="{00000000-0005-0000-0000-0000F7090000}"/>
    <cellStyle name="Explanatory Text 5 7" xfId="1489" xr:uid="{00000000-0005-0000-0000-0000F8090000}"/>
    <cellStyle name="Explanatory Text 5 8" xfId="3412" xr:uid="{00000000-0005-0000-0000-0000F9090000}"/>
    <cellStyle name="Explanatory Text 5 9" xfId="3413" xr:uid="{00000000-0005-0000-0000-0000FA090000}"/>
    <cellStyle name="Explanatory Text 5_Trimestral" xfId="3408" xr:uid="{00000000-0005-0000-0000-0000FB090000}"/>
    <cellStyle name="Explanatory Text 6" xfId="3414" xr:uid="{00000000-0005-0000-0000-0000FC090000}"/>
    <cellStyle name="Fixed" xfId="3415" xr:uid="{00000000-0005-0000-0000-0000FD090000}"/>
    <cellStyle name="Fixo" xfId="14" xr:uid="{00000000-0005-0000-0000-0000FE090000}"/>
    <cellStyle name="Good 2" xfId="1490" xr:uid="{00000000-0005-0000-0000-0000FF090000}"/>
    <cellStyle name="Good 2 10" xfId="3417" xr:uid="{00000000-0005-0000-0000-0000000A0000}"/>
    <cellStyle name="Good 2 11" xfId="3418" xr:uid="{00000000-0005-0000-0000-0000010A0000}"/>
    <cellStyle name="Good 2 12" xfId="3419" xr:uid="{00000000-0005-0000-0000-0000020A0000}"/>
    <cellStyle name="Good 2 2" xfId="1491" xr:uid="{00000000-0005-0000-0000-0000030A0000}"/>
    <cellStyle name="Good 2 3" xfId="1492" xr:uid="{00000000-0005-0000-0000-0000040A0000}"/>
    <cellStyle name="Good 2 4" xfId="1493" xr:uid="{00000000-0005-0000-0000-0000050A0000}"/>
    <cellStyle name="Good 2 5" xfId="1494" xr:uid="{00000000-0005-0000-0000-0000060A0000}"/>
    <cellStyle name="Good 2 6" xfId="1495" xr:uid="{00000000-0005-0000-0000-0000070A0000}"/>
    <cellStyle name="Good 2 7" xfId="1496" xr:uid="{00000000-0005-0000-0000-0000080A0000}"/>
    <cellStyle name="Good 2 8" xfId="3420" xr:uid="{00000000-0005-0000-0000-0000090A0000}"/>
    <cellStyle name="Good 2 9" xfId="3421" xr:uid="{00000000-0005-0000-0000-00000A0A0000}"/>
    <cellStyle name="Good 2_Trimestral" xfId="3416" xr:uid="{00000000-0005-0000-0000-00000B0A0000}"/>
    <cellStyle name="Good 3" xfId="1497" xr:uid="{00000000-0005-0000-0000-00000C0A0000}"/>
    <cellStyle name="Good 3 10" xfId="3423" xr:uid="{00000000-0005-0000-0000-00000D0A0000}"/>
    <cellStyle name="Good 3 11" xfId="3424" xr:uid="{00000000-0005-0000-0000-00000E0A0000}"/>
    <cellStyle name="Good 3 12" xfId="3425" xr:uid="{00000000-0005-0000-0000-00000F0A0000}"/>
    <cellStyle name="Good 3 2" xfId="1498" xr:uid="{00000000-0005-0000-0000-0000100A0000}"/>
    <cellStyle name="Good 3 3" xfId="1499" xr:uid="{00000000-0005-0000-0000-0000110A0000}"/>
    <cellStyle name="Good 3 4" xfId="1500" xr:uid="{00000000-0005-0000-0000-0000120A0000}"/>
    <cellStyle name="Good 3 5" xfId="1501" xr:uid="{00000000-0005-0000-0000-0000130A0000}"/>
    <cellStyle name="Good 3 6" xfId="1502" xr:uid="{00000000-0005-0000-0000-0000140A0000}"/>
    <cellStyle name="Good 3 7" xfId="1503" xr:uid="{00000000-0005-0000-0000-0000150A0000}"/>
    <cellStyle name="Good 3 8" xfId="3426" xr:uid="{00000000-0005-0000-0000-0000160A0000}"/>
    <cellStyle name="Good 3 9" xfId="3427" xr:uid="{00000000-0005-0000-0000-0000170A0000}"/>
    <cellStyle name="Good 3_Trimestral" xfId="3422" xr:uid="{00000000-0005-0000-0000-0000180A0000}"/>
    <cellStyle name="Good 4" xfId="1504" xr:uid="{00000000-0005-0000-0000-0000190A0000}"/>
    <cellStyle name="Good 4 10" xfId="3429" xr:uid="{00000000-0005-0000-0000-00001A0A0000}"/>
    <cellStyle name="Good 4 11" xfId="3430" xr:uid="{00000000-0005-0000-0000-00001B0A0000}"/>
    <cellStyle name="Good 4 12" xfId="3431" xr:uid="{00000000-0005-0000-0000-00001C0A0000}"/>
    <cellStyle name="Good 4 2" xfId="1505" xr:uid="{00000000-0005-0000-0000-00001D0A0000}"/>
    <cellStyle name="Good 4 3" xfId="1506" xr:uid="{00000000-0005-0000-0000-00001E0A0000}"/>
    <cellStyle name="Good 4 4" xfId="1507" xr:uid="{00000000-0005-0000-0000-00001F0A0000}"/>
    <cellStyle name="Good 4 5" xfId="1508" xr:uid="{00000000-0005-0000-0000-0000200A0000}"/>
    <cellStyle name="Good 4 6" xfId="1509" xr:uid="{00000000-0005-0000-0000-0000210A0000}"/>
    <cellStyle name="Good 4 7" xfId="1510" xr:uid="{00000000-0005-0000-0000-0000220A0000}"/>
    <cellStyle name="Good 4 8" xfId="3432" xr:uid="{00000000-0005-0000-0000-0000230A0000}"/>
    <cellStyle name="Good 4 9" xfId="3433" xr:uid="{00000000-0005-0000-0000-0000240A0000}"/>
    <cellStyle name="Good 4_Trimestral" xfId="3428" xr:uid="{00000000-0005-0000-0000-0000250A0000}"/>
    <cellStyle name="Good 5" xfId="1511" xr:uid="{00000000-0005-0000-0000-0000260A0000}"/>
    <cellStyle name="Good 5 10" xfId="3435" xr:uid="{00000000-0005-0000-0000-0000270A0000}"/>
    <cellStyle name="Good 5 11" xfId="3436" xr:uid="{00000000-0005-0000-0000-0000280A0000}"/>
    <cellStyle name="Good 5 12" xfId="3437" xr:uid="{00000000-0005-0000-0000-0000290A0000}"/>
    <cellStyle name="Good 5 2" xfId="1512" xr:uid="{00000000-0005-0000-0000-00002A0A0000}"/>
    <cellStyle name="Good 5 3" xfId="1513" xr:uid="{00000000-0005-0000-0000-00002B0A0000}"/>
    <cellStyle name="Good 5 4" xfId="1514" xr:uid="{00000000-0005-0000-0000-00002C0A0000}"/>
    <cellStyle name="Good 5 5" xfId="1515" xr:uid="{00000000-0005-0000-0000-00002D0A0000}"/>
    <cellStyle name="Good 5 6" xfId="1516" xr:uid="{00000000-0005-0000-0000-00002E0A0000}"/>
    <cellStyle name="Good 5 7" xfId="1517" xr:uid="{00000000-0005-0000-0000-00002F0A0000}"/>
    <cellStyle name="Good 5 8" xfId="3438" xr:uid="{00000000-0005-0000-0000-0000300A0000}"/>
    <cellStyle name="Good 5 9" xfId="3439" xr:uid="{00000000-0005-0000-0000-0000310A0000}"/>
    <cellStyle name="Good 5_Trimestral" xfId="3434" xr:uid="{00000000-0005-0000-0000-0000320A0000}"/>
    <cellStyle name="Good 6" xfId="1518" xr:uid="{00000000-0005-0000-0000-0000330A0000}"/>
    <cellStyle name="Good 6 10" xfId="3441" xr:uid="{00000000-0005-0000-0000-0000340A0000}"/>
    <cellStyle name="Good 6 11" xfId="3442" xr:uid="{00000000-0005-0000-0000-0000350A0000}"/>
    <cellStyle name="Good 6 12" xfId="3443" xr:uid="{00000000-0005-0000-0000-0000360A0000}"/>
    <cellStyle name="Good 6 2" xfId="1519" xr:uid="{00000000-0005-0000-0000-0000370A0000}"/>
    <cellStyle name="Good 6 3" xfId="1520" xr:uid="{00000000-0005-0000-0000-0000380A0000}"/>
    <cellStyle name="Good 6 4" xfId="1521" xr:uid="{00000000-0005-0000-0000-0000390A0000}"/>
    <cellStyle name="Good 6 5" xfId="1522" xr:uid="{00000000-0005-0000-0000-00003A0A0000}"/>
    <cellStyle name="Good 6 6" xfId="1523" xr:uid="{00000000-0005-0000-0000-00003B0A0000}"/>
    <cellStyle name="Good 6 7" xfId="1524" xr:uid="{00000000-0005-0000-0000-00003C0A0000}"/>
    <cellStyle name="Good 6 8" xfId="3444" xr:uid="{00000000-0005-0000-0000-00003D0A0000}"/>
    <cellStyle name="Good 6 9" xfId="3445" xr:uid="{00000000-0005-0000-0000-00003E0A0000}"/>
    <cellStyle name="Good 6_Trimestral" xfId="3440" xr:uid="{00000000-0005-0000-0000-00003F0A0000}"/>
    <cellStyle name="Good 7" xfId="1525" xr:uid="{00000000-0005-0000-0000-0000400A0000}"/>
    <cellStyle name="Good 7 10" xfId="3447" xr:uid="{00000000-0005-0000-0000-0000410A0000}"/>
    <cellStyle name="Good 7 11" xfId="3448" xr:uid="{00000000-0005-0000-0000-0000420A0000}"/>
    <cellStyle name="Good 7 12" xfId="3449" xr:uid="{00000000-0005-0000-0000-0000430A0000}"/>
    <cellStyle name="Good 7 2" xfId="1526" xr:uid="{00000000-0005-0000-0000-0000440A0000}"/>
    <cellStyle name="Good 7 3" xfId="1527" xr:uid="{00000000-0005-0000-0000-0000450A0000}"/>
    <cellStyle name="Good 7 4" xfId="1528" xr:uid="{00000000-0005-0000-0000-0000460A0000}"/>
    <cellStyle name="Good 7 5" xfId="1529" xr:uid="{00000000-0005-0000-0000-0000470A0000}"/>
    <cellStyle name="Good 7 6" xfId="1530" xr:uid="{00000000-0005-0000-0000-0000480A0000}"/>
    <cellStyle name="Good 7 7" xfId="1531" xr:uid="{00000000-0005-0000-0000-0000490A0000}"/>
    <cellStyle name="Good 7 8" xfId="3450" xr:uid="{00000000-0005-0000-0000-00004A0A0000}"/>
    <cellStyle name="Good 7 9" xfId="3451" xr:uid="{00000000-0005-0000-0000-00004B0A0000}"/>
    <cellStyle name="Good 7_Trimestral" xfId="3446" xr:uid="{00000000-0005-0000-0000-00004C0A0000}"/>
    <cellStyle name="Good 8" xfId="1532" xr:uid="{00000000-0005-0000-0000-00004D0A0000}"/>
    <cellStyle name="Good 8 10" xfId="3453" xr:uid="{00000000-0005-0000-0000-00004E0A0000}"/>
    <cellStyle name="Good 8 11" xfId="3454" xr:uid="{00000000-0005-0000-0000-00004F0A0000}"/>
    <cellStyle name="Good 8 12" xfId="3455" xr:uid="{00000000-0005-0000-0000-0000500A0000}"/>
    <cellStyle name="Good 8 2" xfId="1533" xr:uid="{00000000-0005-0000-0000-0000510A0000}"/>
    <cellStyle name="Good 8 3" xfId="1534" xr:uid="{00000000-0005-0000-0000-0000520A0000}"/>
    <cellStyle name="Good 8 4" xfId="1535" xr:uid="{00000000-0005-0000-0000-0000530A0000}"/>
    <cellStyle name="Good 8 5" xfId="1536" xr:uid="{00000000-0005-0000-0000-0000540A0000}"/>
    <cellStyle name="Good 8 6" xfId="1537" xr:uid="{00000000-0005-0000-0000-0000550A0000}"/>
    <cellStyle name="Good 8 7" xfId="1538" xr:uid="{00000000-0005-0000-0000-0000560A0000}"/>
    <cellStyle name="Good 8 8" xfId="3456" xr:uid="{00000000-0005-0000-0000-0000570A0000}"/>
    <cellStyle name="Good 8 9" xfId="3457" xr:uid="{00000000-0005-0000-0000-0000580A0000}"/>
    <cellStyle name="Good 8_Trimestral" xfId="3452" xr:uid="{00000000-0005-0000-0000-0000590A0000}"/>
    <cellStyle name="Good 9" xfId="3458" xr:uid="{00000000-0005-0000-0000-00005A0A0000}"/>
    <cellStyle name="Heading 1 2" xfId="1539" xr:uid="{00000000-0005-0000-0000-00005B0A0000}"/>
    <cellStyle name="Heading 1 2 10" xfId="3459" xr:uid="{00000000-0005-0000-0000-00005C0A0000}"/>
    <cellStyle name="Heading 1 2 11" xfId="3460" xr:uid="{00000000-0005-0000-0000-00005D0A0000}"/>
    <cellStyle name="Heading 1 2 12" xfId="3461" xr:uid="{00000000-0005-0000-0000-00005E0A0000}"/>
    <cellStyle name="Heading 1 2 2" xfId="1540" xr:uid="{00000000-0005-0000-0000-00005F0A0000}"/>
    <cellStyle name="Heading 1 2 3" xfId="1541" xr:uid="{00000000-0005-0000-0000-0000600A0000}"/>
    <cellStyle name="Heading 1 2 4" xfId="1542" xr:uid="{00000000-0005-0000-0000-0000610A0000}"/>
    <cellStyle name="Heading 1 2 5" xfId="1543" xr:uid="{00000000-0005-0000-0000-0000620A0000}"/>
    <cellStyle name="Heading 1 2 6" xfId="1544" xr:uid="{00000000-0005-0000-0000-0000630A0000}"/>
    <cellStyle name="Heading 1 2 7" xfId="1545" xr:uid="{00000000-0005-0000-0000-0000640A0000}"/>
    <cellStyle name="Heading 1 2 8" xfId="3462" xr:uid="{00000000-0005-0000-0000-0000650A0000}"/>
    <cellStyle name="Heading 1 2 9" xfId="3463" xr:uid="{00000000-0005-0000-0000-0000660A0000}"/>
    <cellStyle name="Heading 1 3" xfId="1546" xr:uid="{00000000-0005-0000-0000-0000670A0000}"/>
    <cellStyle name="Heading 1 3 10" xfId="3464" xr:uid="{00000000-0005-0000-0000-0000680A0000}"/>
    <cellStyle name="Heading 1 3 11" xfId="3465" xr:uid="{00000000-0005-0000-0000-0000690A0000}"/>
    <cellStyle name="Heading 1 3 12" xfId="3466" xr:uid="{00000000-0005-0000-0000-00006A0A0000}"/>
    <cellStyle name="Heading 1 3 2" xfId="1547" xr:uid="{00000000-0005-0000-0000-00006B0A0000}"/>
    <cellStyle name="Heading 1 3 3" xfId="1548" xr:uid="{00000000-0005-0000-0000-00006C0A0000}"/>
    <cellStyle name="Heading 1 3 4" xfId="1549" xr:uid="{00000000-0005-0000-0000-00006D0A0000}"/>
    <cellStyle name="Heading 1 3 5" xfId="1550" xr:uid="{00000000-0005-0000-0000-00006E0A0000}"/>
    <cellStyle name="Heading 1 3 6" xfId="1551" xr:uid="{00000000-0005-0000-0000-00006F0A0000}"/>
    <cellStyle name="Heading 1 3 7" xfId="1552" xr:uid="{00000000-0005-0000-0000-0000700A0000}"/>
    <cellStyle name="Heading 1 3 8" xfId="3467" xr:uid="{00000000-0005-0000-0000-0000710A0000}"/>
    <cellStyle name="Heading 1 3 9" xfId="3468" xr:uid="{00000000-0005-0000-0000-0000720A0000}"/>
    <cellStyle name="Heading 1 4" xfId="1553" xr:uid="{00000000-0005-0000-0000-0000730A0000}"/>
    <cellStyle name="Heading 1 4 10" xfId="3469" xr:uid="{00000000-0005-0000-0000-0000740A0000}"/>
    <cellStyle name="Heading 1 4 11" xfId="3470" xr:uid="{00000000-0005-0000-0000-0000750A0000}"/>
    <cellStyle name="Heading 1 4 12" xfId="3471" xr:uid="{00000000-0005-0000-0000-0000760A0000}"/>
    <cellStyle name="Heading 1 4 2" xfId="1554" xr:uid="{00000000-0005-0000-0000-0000770A0000}"/>
    <cellStyle name="Heading 1 4 3" xfId="1555" xr:uid="{00000000-0005-0000-0000-0000780A0000}"/>
    <cellStyle name="Heading 1 4 4" xfId="1556" xr:uid="{00000000-0005-0000-0000-0000790A0000}"/>
    <cellStyle name="Heading 1 4 5" xfId="1557" xr:uid="{00000000-0005-0000-0000-00007A0A0000}"/>
    <cellStyle name="Heading 1 4 6" xfId="1558" xr:uid="{00000000-0005-0000-0000-00007B0A0000}"/>
    <cellStyle name="Heading 1 4 7" xfId="1559" xr:uid="{00000000-0005-0000-0000-00007C0A0000}"/>
    <cellStyle name="Heading 1 4 8" xfId="3472" xr:uid="{00000000-0005-0000-0000-00007D0A0000}"/>
    <cellStyle name="Heading 1 4 9" xfId="3473" xr:uid="{00000000-0005-0000-0000-00007E0A0000}"/>
    <cellStyle name="Heading 1 5" xfId="1560" xr:uid="{00000000-0005-0000-0000-00007F0A0000}"/>
    <cellStyle name="Heading 1 5 10" xfId="3474" xr:uid="{00000000-0005-0000-0000-0000800A0000}"/>
    <cellStyle name="Heading 1 5 11" xfId="3475" xr:uid="{00000000-0005-0000-0000-0000810A0000}"/>
    <cellStyle name="Heading 1 5 12" xfId="3476" xr:uid="{00000000-0005-0000-0000-0000820A0000}"/>
    <cellStyle name="Heading 1 5 2" xfId="1561" xr:uid="{00000000-0005-0000-0000-0000830A0000}"/>
    <cellStyle name="Heading 1 5 3" xfId="1562" xr:uid="{00000000-0005-0000-0000-0000840A0000}"/>
    <cellStyle name="Heading 1 5 4" xfId="1563" xr:uid="{00000000-0005-0000-0000-0000850A0000}"/>
    <cellStyle name="Heading 1 5 5" xfId="1564" xr:uid="{00000000-0005-0000-0000-0000860A0000}"/>
    <cellStyle name="Heading 1 5 6" xfId="1565" xr:uid="{00000000-0005-0000-0000-0000870A0000}"/>
    <cellStyle name="Heading 1 5 7" xfId="1566" xr:uid="{00000000-0005-0000-0000-0000880A0000}"/>
    <cellStyle name="Heading 1 5 8" xfId="3477" xr:uid="{00000000-0005-0000-0000-0000890A0000}"/>
    <cellStyle name="Heading 1 5 9" xfId="3478" xr:uid="{00000000-0005-0000-0000-00008A0A0000}"/>
    <cellStyle name="Heading 1 6" xfId="1567" xr:uid="{00000000-0005-0000-0000-00008B0A0000}"/>
    <cellStyle name="Heading 1 6 10" xfId="3479" xr:uid="{00000000-0005-0000-0000-00008C0A0000}"/>
    <cellStyle name="Heading 1 6 11" xfId="3480" xr:uid="{00000000-0005-0000-0000-00008D0A0000}"/>
    <cellStyle name="Heading 1 6 12" xfId="3481" xr:uid="{00000000-0005-0000-0000-00008E0A0000}"/>
    <cellStyle name="Heading 1 6 2" xfId="1568" xr:uid="{00000000-0005-0000-0000-00008F0A0000}"/>
    <cellStyle name="Heading 1 6 3" xfId="1569" xr:uid="{00000000-0005-0000-0000-0000900A0000}"/>
    <cellStyle name="Heading 1 6 4" xfId="1570" xr:uid="{00000000-0005-0000-0000-0000910A0000}"/>
    <cellStyle name="Heading 1 6 5" xfId="1571" xr:uid="{00000000-0005-0000-0000-0000920A0000}"/>
    <cellStyle name="Heading 1 6 6" xfId="1572" xr:uid="{00000000-0005-0000-0000-0000930A0000}"/>
    <cellStyle name="Heading 1 6 7" xfId="1573" xr:uid="{00000000-0005-0000-0000-0000940A0000}"/>
    <cellStyle name="Heading 1 6 8" xfId="3482" xr:uid="{00000000-0005-0000-0000-0000950A0000}"/>
    <cellStyle name="Heading 1 6 9" xfId="3483" xr:uid="{00000000-0005-0000-0000-0000960A0000}"/>
    <cellStyle name="Heading 1 7" xfId="1574" xr:uid="{00000000-0005-0000-0000-0000970A0000}"/>
    <cellStyle name="Heading 1 7 10" xfId="3484" xr:uid="{00000000-0005-0000-0000-0000980A0000}"/>
    <cellStyle name="Heading 1 7 11" xfId="3485" xr:uid="{00000000-0005-0000-0000-0000990A0000}"/>
    <cellStyle name="Heading 1 7 12" xfId="3486" xr:uid="{00000000-0005-0000-0000-00009A0A0000}"/>
    <cellStyle name="Heading 1 7 2" xfId="1575" xr:uid="{00000000-0005-0000-0000-00009B0A0000}"/>
    <cellStyle name="Heading 1 7 3" xfId="1576" xr:uid="{00000000-0005-0000-0000-00009C0A0000}"/>
    <cellStyle name="Heading 1 7 4" xfId="1577" xr:uid="{00000000-0005-0000-0000-00009D0A0000}"/>
    <cellStyle name="Heading 1 7 5" xfId="1578" xr:uid="{00000000-0005-0000-0000-00009E0A0000}"/>
    <cellStyle name="Heading 1 7 6" xfId="1579" xr:uid="{00000000-0005-0000-0000-00009F0A0000}"/>
    <cellStyle name="Heading 1 7 7" xfId="1580" xr:uid="{00000000-0005-0000-0000-0000A00A0000}"/>
    <cellStyle name="Heading 1 7 8" xfId="3487" xr:uid="{00000000-0005-0000-0000-0000A10A0000}"/>
    <cellStyle name="Heading 1 7 9" xfId="3488" xr:uid="{00000000-0005-0000-0000-0000A20A0000}"/>
    <cellStyle name="Heading 1 8" xfId="1581" xr:uid="{00000000-0005-0000-0000-0000A30A0000}"/>
    <cellStyle name="Heading 1 8 10" xfId="3489" xr:uid="{00000000-0005-0000-0000-0000A40A0000}"/>
    <cellStyle name="Heading 1 8 11" xfId="3490" xr:uid="{00000000-0005-0000-0000-0000A50A0000}"/>
    <cellStyle name="Heading 1 8 12" xfId="3491" xr:uid="{00000000-0005-0000-0000-0000A60A0000}"/>
    <cellStyle name="Heading 1 8 2" xfId="1582" xr:uid="{00000000-0005-0000-0000-0000A70A0000}"/>
    <cellStyle name="Heading 1 8 3" xfId="1583" xr:uid="{00000000-0005-0000-0000-0000A80A0000}"/>
    <cellStyle name="Heading 1 8 4" xfId="1584" xr:uid="{00000000-0005-0000-0000-0000A90A0000}"/>
    <cellStyle name="Heading 1 8 5" xfId="1585" xr:uid="{00000000-0005-0000-0000-0000AA0A0000}"/>
    <cellStyle name="Heading 1 8 6" xfId="1586" xr:uid="{00000000-0005-0000-0000-0000AB0A0000}"/>
    <cellStyle name="Heading 1 8 7" xfId="1587" xr:uid="{00000000-0005-0000-0000-0000AC0A0000}"/>
    <cellStyle name="Heading 1 8 8" xfId="3492" xr:uid="{00000000-0005-0000-0000-0000AD0A0000}"/>
    <cellStyle name="Heading 1 8 9" xfId="3493" xr:uid="{00000000-0005-0000-0000-0000AE0A0000}"/>
    <cellStyle name="Heading 1 9" xfId="3494" xr:uid="{00000000-0005-0000-0000-0000AF0A0000}"/>
    <cellStyle name="Heading 2 2" xfId="1588" xr:uid="{00000000-0005-0000-0000-0000B00A0000}"/>
    <cellStyle name="Heading 2 2 10" xfId="3495" xr:uid="{00000000-0005-0000-0000-0000B10A0000}"/>
    <cellStyle name="Heading 2 2 11" xfId="3496" xr:uid="{00000000-0005-0000-0000-0000B20A0000}"/>
    <cellStyle name="Heading 2 2 12" xfId="3497" xr:uid="{00000000-0005-0000-0000-0000B30A0000}"/>
    <cellStyle name="Heading 2 2 2" xfId="1589" xr:uid="{00000000-0005-0000-0000-0000B40A0000}"/>
    <cellStyle name="Heading 2 2 3" xfId="1590" xr:uid="{00000000-0005-0000-0000-0000B50A0000}"/>
    <cellStyle name="Heading 2 2 4" xfId="1591" xr:uid="{00000000-0005-0000-0000-0000B60A0000}"/>
    <cellStyle name="Heading 2 2 5" xfId="1592" xr:uid="{00000000-0005-0000-0000-0000B70A0000}"/>
    <cellStyle name="Heading 2 2 6" xfId="1593" xr:uid="{00000000-0005-0000-0000-0000B80A0000}"/>
    <cellStyle name="Heading 2 2 7" xfId="1594" xr:uid="{00000000-0005-0000-0000-0000B90A0000}"/>
    <cellStyle name="Heading 2 2 8" xfId="3498" xr:uid="{00000000-0005-0000-0000-0000BA0A0000}"/>
    <cellStyle name="Heading 2 2 9" xfId="3499" xr:uid="{00000000-0005-0000-0000-0000BB0A0000}"/>
    <cellStyle name="Heading 2 3" xfId="1595" xr:uid="{00000000-0005-0000-0000-0000BC0A0000}"/>
    <cellStyle name="Heading 2 3 10" xfId="3500" xr:uid="{00000000-0005-0000-0000-0000BD0A0000}"/>
    <cellStyle name="Heading 2 3 11" xfId="3501" xr:uid="{00000000-0005-0000-0000-0000BE0A0000}"/>
    <cellStyle name="Heading 2 3 12" xfId="3502" xr:uid="{00000000-0005-0000-0000-0000BF0A0000}"/>
    <cellStyle name="Heading 2 3 2" xfId="1596" xr:uid="{00000000-0005-0000-0000-0000C00A0000}"/>
    <cellStyle name="Heading 2 3 3" xfId="1597" xr:uid="{00000000-0005-0000-0000-0000C10A0000}"/>
    <cellStyle name="Heading 2 3 4" xfId="1598" xr:uid="{00000000-0005-0000-0000-0000C20A0000}"/>
    <cellStyle name="Heading 2 3 5" xfId="1599" xr:uid="{00000000-0005-0000-0000-0000C30A0000}"/>
    <cellStyle name="Heading 2 3 6" xfId="1600" xr:uid="{00000000-0005-0000-0000-0000C40A0000}"/>
    <cellStyle name="Heading 2 3 7" xfId="1601" xr:uid="{00000000-0005-0000-0000-0000C50A0000}"/>
    <cellStyle name="Heading 2 3 8" xfId="3503" xr:uid="{00000000-0005-0000-0000-0000C60A0000}"/>
    <cellStyle name="Heading 2 3 9" xfId="3504" xr:uid="{00000000-0005-0000-0000-0000C70A0000}"/>
    <cellStyle name="Heading 2 4" xfId="1602" xr:uid="{00000000-0005-0000-0000-0000C80A0000}"/>
    <cellStyle name="Heading 2 4 10" xfId="3505" xr:uid="{00000000-0005-0000-0000-0000C90A0000}"/>
    <cellStyle name="Heading 2 4 11" xfId="3506" xr:uid="{00000000-0005-0000-0000-0000CA0A0000}"/>
    <cellStyle name="Heading 2 4 12" xfId="3507" xr:uid="{00000000-0005-0000-0000-0000CB0A0000}"/>
    <cellStyle name="Heading 2 4 2" xfId="1603" xr:uid="{00000000-0005-0000-0000-0000CC0A0000}"/>
    <cellStyle name="Heading 2 4 3" xfId="1604" xr:uid="{00000000-0005-0000-0000-0000CD0A0000}"/>
    <cellStyle name="Heading 2 4 4" xfId="1605" xr:uid="{00000000-0005-0000-0000-0000CE0A0000}"/>
    <cellStyle name="Heading 2 4 5" xfId="1606" xr:uid="{00000000-0005-0000-0000-0000CF0A0000}"/>
    <cellStyle name="Heading 2 4 6" xfId="1607" xr:uid="{00000000-0005-0000-0000-0000D00A0000}"/>
    <cellStyle name="Heading 2 4 7" xfId="1608" xr:uid="{00000000-0005-0000-0000-0000D10A0000}"/>
    <cellStyle name="Heading 2 4 8" xfId="3508" xr:uid="{00000000-0005-0000-0000-0000D20A0000}"/>
    <cellStyle name="Heading 2 4 9" xfId="3509" xr:uid="{00000000-0005-0000-0000-0000D30A0000}"/>
    <cellStyle name="Heading 2 5" xfId="1609" xr:uid="{00000000-0005-0000-0000-0000D40A0000}"/>
    <cellStyle name="Heading 2 5 10" xfId="3510" xr:uid="{00000000-0005-0000-0000-0000D50A0000}"/>
    <cellStyle name="Heading 2 5 11" xfId="3511" xr:uid="{00000000-0005-0000-0000-0000D60A0000}"/>
    <cellStyle name="Heading 2 5 12" xfId="3512" xr:uid="{00000000-0005-0000-0000-0000D70A0000}"/>
    <cellStyle name="Heading 2 5 2" xfId="1610" xr:uid="{00000000-0005-0000-0000-0000D80A0000}"/>
    <cellStyle name="Heading 2 5 3" xfId="1611" xr:uid="{00000000-0005-0000-0000-0000D90A0000}"/>
    <cellStyle name="Heading 2 5 4" xfId="1612" xr:uid="{00000000-0005-0000-0000-0000DA0A0000}"/>
    <cellStyle name="Heading 2 5 5" xfId="1613" xr:uid="{00000000-0005-0000-0000-0000DB0A0000}"/>
    <cellStyle name="Heading 2 5 6" xfId="1614" xr:uid="{00000000-0005-0000-0000-0000DC0A0000}"/>
    <cellStyle name="Heading 2 5 7" xfId="1615" xr:uid="{00000000-0005-0000-0000-0000DD0A0000}"/>
    <cellStyle name="Heading 2 5 8" xfId="3513" xr:uid="{00000000-0005-0000-0000-0000DE0A0000}"/>
    <cellStyle name="Heading 2 5 9" xfId="3514" xr:uid="{00000000-0005-0000-0000-0000DF0A0000}"/>
    <cellStyle name="Heading 2 6" xfId="1616" xr:uid="{00000000-0005-0000-0000-0000E00A0000}"/>
    <cellStyle name="Heading 2 6 10" xfId="3515" xr:uid="{00000000-0005-0000-0000-0000E10A0000}"/>
    <cellStyle name="Heading 2 6 11" xfId="3516" xr:uid="{00000000-0005-0000-0000-0000E20A0000}"/>
    <cellStyle name="Heading 2 6 12" xfId="3517" xr:uid="{00000000-0005-0000-0000-0000E30A0000}"/>
    <cellStyle name="Heading 2 6 2" xfId="1617" xr:uid="{00000000-0005-0000-0000-0000E40A0000}"/>
    <cellStyle name="Heading 2 6 3" xfId="1618" xr:uid="{00000000-0005-0000-0000-0000E50A0000}"/>
    <cellStyle name="Heading 2 6 4" xfId="1619" xr:uid="{00000000-0005-0000-0000-0000E60A0000}"/>
    <cellStyle name="Heading 2 6 5" xfId="1620" xr:uid="{00000000-0005-0000-0000-0000E70A0000}"/>
    <cellStyle name="Heading 2 6 6" xfId="1621" xr:uid="{00000000-0005-0000-0000-0000E80A0000}"/>
    <cellStyle name="Heading 2 6 7" xfId="1622" xr:uid="{00000000-0005-0000-0000-0000E90A0000}"/>
    <cellStyle name="Heading 2 6 8" xfId="3518" xr:uid="{00000000-0005-0000-0000-0000EA0A0000}"/>
    <cellStyle name="Heading 2 6 9" xfId="3519" xr:uid="{00000000-0005-0000-0000-0000EB0A0000}"/>
    <cellStyle name="Heading 2 7" xfId="1623" xr:uid="{00000000-0005-0000-0000-0000EC0A0000}"/>
    <cellStyle name="Heading 2 7 10" xfId="3520" xr:uid="{00000000-0005-0000-0000-0000ED0A0000}"/>
    <cellStyle name="Heading 2 7 11" xfId="3521" xr:uid="{00000000-0005-0000-0000-0000EE0A0000}"/>
    <cellStyle name="Heading 2 7 12" xfId="3522" xr:uid="{00000000-0005-0000-0000-0000EF0A0000}"/>
    <cellStyle name="Heading 2 7 2" xfId="1624" xr:uid="{00000000-0005-0000-0000-0000F00A0000}"/>
    <cellStyle name="Heading 2 7 3" xfId="1625" xr:uid="{00000000-0005-0000-0000-0000F10A0000}"/>
    <cellStyle name="Heading 2 7 4" xfId="1626" xr:uid="{00000000-0005-0000-0000-0000F20A0000}"/>
    <cellStyle name="Heading 2 7 5" xfId="1627" xr:uid="{00000000-0005-0000-0000-0000F30A0000}"/>
    <cellStyle name="Heading 2 7 6" xfId="1628" xr:uid="{00000000-0005-0000-0000-0000F40A0000}"/>
    <cellStyle name="Heading 2 7 7" xfId="1629" xr:uid="{00000000-0005-0000-0000-0000F50A0000}"/>
    <cellStyle name="Heading 2 7 8" xfId="3523" xr:uid="{00000000-0005-0000-0000-0000F60A0000}"/>
    <cellStyle name="Heading 2 7 9" xfId="3524" xr:uid="{00000000-0005-0000-0000-0000F70A0000}"/>
    <cellStyle name="Heading 2 8" xfId="1630" xr:uid="{00000000-0005-0000-0000-0000F80A0000}"/>
    <cellStyle name="Heading 2 8 10" xfId="3525" xr:uid="{00000000-0005-0000-0000-0000F90A0000}"/>
    <cellStyle name="Heading 2 8 11" xfId="3526" xr:uid="{00000000-0005-0000-0000-0000FA0A0000}"/>
    <cellStyle name="Heading 2 8 12" xfId="3527" xr:uid="{00000000-0005-0000-0000-0000FB0A0000}"/>
    <cellStyle name="Heading 2 8 2" xfId="1631" xr:uid="{00000000-0005-0000-0000-0000FC0A0000}"/>
    <cellStyle name="Heading 2 8 3" xfId="1632" xr:uid="{00000000-0005-0000-0000-0000FD0A0000}"/>
    <cellStyle name="Heading 2 8 4" xfId="1633" xr:uid="{00000000-0005-0000-0000-0000FE0A0000}"/>
    <cellStyle name="Heading 2 8 5" xfId="1634" xr:uid="{00000000-0005-0000-0000-0000FF0A0000}"/>
    <cellStyle name="Heading 2 8 6" xfId="1635" xr:uid="{00000000-0005-0000-0000-0000000B0000}"/>
    <cellStyle name="Heading 2 8 7" xfId="1636" xr:uid="{00000000-0005-0000-0000-0000010B0000}"/>
    <cellStyle name="Heading 2 8 8" xfId="3528" xr:uid="{00000000-0005-0000-0000-0000020B0000}"/>
    <cellStyle name="Heading 2 8 9" xfId="3529" xr:uid="{00000000-0005-0000-0000-0000030B0000}"/>
    <cellStyle name="Heading 2 9" xfId="3530" xr:uid="{00000000-0005-0000-0000-0000040B0000}"/>
    <cellStyle name="Heading 3 2" xfId="1637" xr:uid="{00000000-0005-0000-0000-0000050B0000}"/>
    <cellStyle name="Heading 3 2 10" xfId="3531" xr:uid="{00000000-0005-0000-0000-0000060B0000}"/>
    <cellStyle name="Heading 3 2 11" xfId="3532" xr:uid="{00000000-0005-0000-0000-0000070B0000}"/>
    <cellStyle name="Heading 3 2 12" xfId="3533" xr:uid="{00000000-0005-0000-0000-0000080B0000}"/>
    <cellStyle name="Heading 3 2 2" xfId="1638" xr:uid="{00000000-0005-0000-0000-0000090B0000}"/>
    <cellStyle name="Heading 3 2 3" xfId="1639" xr:uid="{00000000-0005-0000-0000-00000A0B0000}"/>
    <cellStyle name="Heading 3 2 4" xfId="1640" xr:uid="{00000000-0005-0000-0000-00000B0B0000}"/>
    <cellStyle name="Heading 3 2 5" xfId="1641" xr:uid="{00000000-0005-0000-0000-00000C0B0000}"/>
    <cellStyle name="Heading 3 2 6" xfId="1642" xr:uid="{00000000-0005-0000-0000-00000D0B0000}"/>
    <cellStyle name="Heading 3 2 7" xfId="1643" xr:uid="{00000000-0005-0000-0000-00000E0B0000}"/>
    <cellStyle name="Heading 3 2 8" xfId="3534" xr:uid="{00000000-0005-0000-0000-00000F0B0000}"/>
    <cellStyle name="Heading 3 2 9" xfId="3535" xr:uid="{00000000-0005-0000-0000-0000100B0000}"/>
    <cellStyle name="Heading 3 3" xfId="1644" xr:uid="{00000000-0005-0000-0000-0000110B0000}"/>
    <cellStyle name="Heading 3 3 10" xfId="3536" xr:uid="{00000000-0005-0000-0000-0000120B0000}"/>
    <cellStyle name="Heading 3 3 11" xfId="3537" xr:uid="{00000000-0005-0000-0000-0000130B0000}"/>
    <cellStyle name="Heading 3 3 12" xfId="3538" xr:uid="{00000000-0005-0000-0000-0000140B0000}"/>
    <cellStyle name="Heading 3 3 2" xfId="1645" xr:uid="{00000000-0005-0000-0000-0000150B0000}"/>
    <cellStyle name="Heading 3 3 3" xfId="1646" xr:uid="{00000000-0005-0000-0000-0000160B0000}"/>
    <cellStyle name="Heading 3 3 4" xfId="1647" xr:uid="{00000000-0005-0000-0000-0000170B0000}"/>
    <cellStyle name="Heading 3 3 5" xfId="1648" xr:uid="{00000000-0005-0000-0000-0000180B0000}"/>
    <cellStyle name="Heading 3 3 6" xfId="1649" xr:uid="{00000000-0005-0000-0000-0000190B0000}"/>
    <cellStyle name="Heading 3 3 7" xfId="1650" xr:uid="{00000000-0005-0000-0000-00001A0B0000}"/>
    <cellStyle name="Heading 3 3 8" xfId="3539" xr:uid="{00000000-0005-0000-0000-00001B0B0000}"/>
    <cellStyle name="Heading 3 3 9" xfId="3540" xr:uid="{00000000-0005-0000-0000-00001C0B0000}"/>
    <cellStyle name="Heading 3 4" xfId="1651" xr:uid="{00000000-0005-0000-0000-00001D0B0000}"/>
    <cellStyle name="Heading 3 4 10" xfId="3541" xr:uid="{00000000-0005-0000-0000-00001E0B0000}"/>
    <cellStyle name="Heading 3 4 11" xfId="3542" xr:uid="{00000000-0005-0000-0000-00001F0B0000}"/>
    <cellStyle name="Heading 3 4 12" xfId="3543" xr:uid="{00000000-0005-0000-0000-0000200B0000}"/>
    <cellStyle name="Heading 3 4 2" xfId="1652" xr:uid="{00000000-0005-0000-0000-0000210B0000}"/>
    <cellStyle name="Heading 3 4 3" xfId="1653" xr:uid="{00000000-0005-0000-0000-0000220B0000}"/>
    <cellStyle name="Heading 3 4 4" xfId="1654" xr:uid="{00000000-0005-0000-0000-0000230B0000}"/>
    <cellStyle name="Heading 3 4 5" xfId="1655" xr:uid="{00000000-0005-0000-0000-0000240B0000}"/>
    <cellStyle name="Heading 3 4 6" xfId="1656" xr:uid="{00000000-0005-0000-0000-0000250B0000}"/>
    <cellStyle name="Heading 3 4 7" xfId="1657" xr:uid="{00000000-0005-0000-0000-0000260B0000}"/>
    <cellStyle name="Heading 3 4 8" xfId="3544" xr:uid="{00000000-0005-0000-0000-0000270B0000}"/>
    <cellStyle name="Heading 3 4 9" xfId="3545" xr:uid="{00000000-0005-0000-0000-0000280B0000}"/>
    <cellStyle name="Heading 3 5" xfId="1658" xr:uid="{00000000-0005-0000-0000-0000290B0000}"/>
    <cellStyle name="Heading 3 5 10" xfId="3546" xr:uid="{00000000-0005-0000-0000-00002A0B0000}"/>
    <cellStyle name="Heading 3 5 11" xfId="3547" xr:uid="{00000000-0005-0000-0000-00002B0B0000}"/>
    <cellStyle name="Heading 3 5 12" xfId="3548" xr:uid="{00000000-0005-0000-0000-00002C0B0000}"/>
    <cellStyle name="Heading 3 5 2" xfId="1659" xr:uid="{00000000-0005-0000-0000-00002D0B0000}"/>
    <cellStyle name="Heading 3 5 3" xfId="1660" xr:uid="{00000000-0005-0000-0000-00002E0B0000}"/>
    <cellStyle name="Heading 3 5 4" xfId="1661" xr:uid="{00000000-0005-0000-0000-00002F0B0000}"/>
    <cellStyle name="Heading 3 5 5" xfId="1662" xr:uid="{00000000-0005-0000-0000-0000300B0000}"/>
    <cellStyle name="Heading 3 5 6" xfId="1663" xr:uid="{00000000-0005-0000-0000-0000310B0000}"/>
    <cellStyle name="Heading 3 5 7" xfId="1664" xr:uid="{00000000-0005-0000-0000-0000320B0000}"/>
    <cellStyle name="Heading 3 5 8" xfId="3549" xr:uid="{00000000-0005-0000-0000-0000330B0000}"/>
    <cellStyle name="Heading 3 5 9" xfId="3550" xr:uid="{00000000-0005-0000-0000-0000340B0000}"/>
    <cellStyle name="Heading 3 6" xfId="1665" xr:uid="{00000000-0005-0000-0000-0000350B0000}"/>
    <cellStyle name="Heading 3 6 10" xfId="3551" xr:uid="{00000000-0005-0000-0000-0000360B0000}"/>
    <cellStyle name="Heading 3 6 11" xfId="3552" xr:uid="{00000000-0005-0000-0000-0000370B0000}"/>
    <cellStyle name="Heading 3 6 12" xfId="3553" xr:uid="{00000000-0005-0000-0000-0000380B0000}"/>
    <cellStyle name="Heading 3 6 2" xfId="1666" xr:uid="{00000000-0005-0000-0000-0000390B0000}"/>
    <cellStyle name="Heading 3 6 3" xfId="1667" xr:uid="{00000000-0005-0000-0000-00003A0B0000}"/>
    <cellStyle name="Heading 3 6 4" xfId="1668" xr:uid="{00000000-0005-0000-0000-00003B0B0000}"/>
    <cellStyle name="Heading 3 6 5" xfId="1669" xr:uid="{00000000-0005-0000-0000-00003C0B0000}"/>
    <cellStyle name="Heading 3 6 6" xfId="1670" xr:uid="{00000000-0005-0000-0000-00003D0B0000}"/>
    <cellStyle name="Heading 3 6 7" xfId="1671" xr:uid="{00000000-0005-0000-0000-00003E0B0000}"/>
    <cellStyle name="Heading 3 6 8" xfId="3554" xr:uid="{00000000-0005-0000-0000-00003F0B0000}"/>
    <cellStyle name="Heading 3 6 9" xfId="3555" xr:uid="{00000000-0005-0000-0000-0000400B0000}"/>
    <cellStyle name="Heading 3 7" xfId="1672" xr:uid="{00000000-0005-0000-0000-0000410B0000}"/>
    <cellStyle name="Heading 3 7 10" xfId="3556" xr:uid="{00000000-0005-0000-0000-0000420B0000}"/>
    <cellStyle name="Heading 3 7 11" xfId="3557" xr:uid="{00000000-0005-0000-0000-0000430B0000}"/>
    <cellStyle name="Heading 3 7 12" xfId="3558" xr:uid="{00000000-0005-0000-0000-0000440B0000}"/>
    <cellStyle name="Heading 3 7 2" xfId="1673" xr:uid="{00000000-0005-0000-0000-0000450B0000}"/>
    <cellStyle name="Heading 3 7 3" xfId="1674" xr:uid="{00000000-0005-0000-0000-0000460B0000}"/>
    <cellStyle name="Heading 3 7 4" xfId="1675" xr:uid="{00000000-0005-0000-0000-0000470B0000}"/>
    <cellStyle name="Heading 3 7 5" xfId="1676" xr:uid="{00000000-0005-0000-0000-0000480B0000}"/>
    <cellStyle name="Heading 3 7 6" xfId="1677" xr:uid="{00000000-0005-0000-0000-0000490B0000}"/>
    <cellStyle name="Heading 3 7 7" xfId="1678" xr:uid="{00000000-0005-0000-0000-00004A0B0000}"/>
    <cellStyle name="Heading 3 7 8" xfId="3559" xr:uid="{00000000-0005-0000-0000-00004B0B0000}"/>
    <cellStyle name="Heading 3 7 9" xfId="3560" xr:uid="{00000000-0005-0000-0000-00004C0B0000}"/>
    <cellStyle name="Heading 3 8" xfId="1679" xr:uid="{00000000-0005-0000-0000-00004D0B0000}"/>
    <cellStyle name="Heading 3 8 10" xfId="3561" xr:uid="{00000000-0005-0000-0000-00004E0B0000}"/>
    <cellStyle name="Heading 3 8 11" xfId="3562" xr:uid="{00000000-0005-0000-0000-00004F0B0000}"/>
    <cellStyle name="Heading 3 8 12" xfId="3563" xr:uid="{00000000-0005-0000-0000-0000500B0000}"/>
    <cellStyle name="Heading 3 8 2" xfId="1680" xr:uid="{00000000-0005-0000-0000-0000510B0000}"/>
    <cellStyle name="Heading 3 8 3" xfId="1681" xr:uid="{00000000-0005-0000-0000-0000520B0000}"/>
    <cellStyle name="Heading 3 8 4" xfId="1682" xr:uid="{00000000-0005-0000-0000-0000530B0000}"/>
    <cellStyle name="Heading 3 8 5" xfId="1683" xr:uid="{00000000-0005-0000-0000-0000540B0000}"/>
    <cellStyle name="Heading 3 8 6" xfId="1684" xr:uid="{00000000-0005-0000-0000-0000550B0000}"/>
    <cellStyle name="Heading 3 8 7" xfId="1685" xr:uid="{00000000-0005-0000-0000-0000560B0000}"/>
    <cellStyle name="Heading 3 8 8" xfId="3564" xr:uid="{00000000-0005-0000-0000-0000570B0000}"/>
    <cellStyle name="Heading 3 8 9" xfId="3565" xr:uid="{00000000-0005-0000-0000-0000580B0000}"/>
    <cellStyle name="Heading 3 9" xfId="3566" xr:uid="{00000000-0005-0000-0000-0000590B0000}"/>
    <cellStyle name="Heading 4 2" xfId="1686" xr:uid="{00000000-0005-0000-0000-00005A0B0000}"/>
    <cellStyle name="Heading 4 2 10" xfId="3567" xr:uid="{00000000-0005-0000-0000-00005B0B0000}"/>
    <cellStyle name="Heading 4 2 11" xfId="3568" xr:uid="{00000000-0005-0000-0000-00005C0B0000}"/>
    <cellStyle name="Heading 4 2 12" xfId="3569" xr:uid="{00000000-0005-0000-0000-00005D0B0000}"/>
    <cellStyle name="Heading 4 2 2" xfId="1687" xr:uid="{00000000-0005-0000-0000-00005E0B0000}"/>
    <cellStyle name="Heading 4 2 3" xfId="1688" xr:uid="{00000000-0005-0000-0000-00005F0B0000}"/>
    <cellStyle name="Heading 4 2 4" xfId="1689" xr:uid="{00000000-0005-0000-0000-0000600B0000}"/>
    <cellStyle name="Heading 4 2 5" xfId="1690" xr:uid="{00000000-0005-0000-0000-0000610B0000}"/>
    <cellStyle name="Heading 4 2 6" xfId="1691" xr:uid="{00000000-0005-0000-0000-0000620B0000}"/>
    <cellStyle name="Heading 4 2 7" xfId="1692" xr:uid="{00000000-0005-0000-0000-0000630B0000}"/>
    <cellStyle name="Heading 4 2 8" xfId="3570" xr:uid="{00000000-0005-0000-0000-0000640B0000}"/>
    <cellStyle name="Heading 4 2 9" xfId="3571" xr:uid="{00000000-0005-0000-0000-0000650B0000}"/>
    <cellStyle name="Heading 4 3" xfId="1693" xr:uid="{00000000-0005-0000-0000-0000660B0000}"/>
    <cellStyle name="Heading 4 3 10" xfId="3572" xr:uid="{00000000-0005-0000-0000-0000670B0000}"/>
    <cellStyle name="Heading 4 3 11" xfId="3573" xr:uid="{00000000-0005-0000-0000-0000680B0000}"/>
    <cellStyle name="Heading 4 3 12" xfId="3574" xr:uid="{00000000-0005-0000-0000-0000690B0000}"/>
    <cellStyle name="Heading 4 3 2" xfId="1694" xr:uid="{00000000-0005-0000-0000-00006A0B0000}"/>
    <cellStyle name="Heading 4 3 3" xfId="1695" xr:uid="{00000000-0005-0000-0000-00006B0B0000}"/>
    <cellStyle name="Heading 4 3 4" xfId="1696" xr:uid="{00000000-0005-0000-0000-00006C0B0000}"/>
    <cellStyle name="Heading 4 3 5" xfId="1697" xr:uid="{00000000-0005-0000-0000-00006D0B0000}"/>
    <cellStyle name="Heading 4 3 6" xfId="1698" xr:uid="{00000000-0005-0000-0000-00006E0B0000}"/>
    <cellStyle name="Heading 4 3 7" xfId="1699" xr:uid="{00000000-0005-0000-0000-00006F0B0000}"/>
    <cellStyle name="Heading 4 3 8" xfId="3575" xr:uid="{00000000-0005-0000-0000-0000700B0000}"/>
    <cellStyle name="Heading 4 3 9" xfId="3576" xr:uid="{00000000-0005-0000-0000-0000710B0000}"/>
    <cellStyle name="Heading 4 4" xfId="1700" xr:uid="{00000000-0005-0000-0000-0000720B0000}"/>
    <cellStyle name="Heading 4 4 10" xfId="3577" xr:uid="{00000000-0005-0000-0000-0000730B0000}"/>
    <cellStyle name="Heading 4 4 11" xfId="3578" xr:uid="{00000000-0005-0000-0000-0000740B0000}"/>
    <cellStyle name="Heading 4 4 12" xfId="3579" xr:uid="{00000000-0005-0000-0000-0000750B0000}"/>
    <cellStyle name="Heading 4 4 2" xfId="1701" xr:uid="{00000000-0005-0000-0000-0000760B0000}"/>
    <cellStyle name="Heading 4 4 3" xfId="1702" xr:uid="{00000000-0005-0000-0000-0000770B0000}"/>
    <cellStyle name="Heading 4 4 4" xfId="1703" xr:uid="{00000000-0005-0000-0000-0000780B0000}"/>
    <cellStyle name="Heading 4 4 5" xfId="1704" xr:uid="{00000000-0005-0000-0000-0000790B0000}"/>
    <cellStyle name="Heading 4 4 6" xfId="1705" xr:uid="{00000000-0005-0000-0000-00007A0B0000}"/>
    <cellStyle name="Heading 4 4 7" xfId="1706" xr:uid="{00000000-0005-0000-0000-00007B0B0000}"/>
    <cellStyle name="Heading 4 4 8" xfId="3580" xr:uid="{00000000-0005-0000-0000-00007C0B0000}"/>
    <cellStyle name="Heading 4 4 9" xfId="3581" xr:uid="{00000000-0005-0000-0000-00007D0B0000}"/>
    <cellStyle name="Heading 4 5" xfId="1707" xr:uid="{00000000-0005-0000-0000-00007E0B0000}"/>
    <cellStyle name="Heading 4 5 10" xfId="3582" xr:uid="{00000000-0005-0000-0000-00007F0B0000}"/>
    <cellStyle name="Heading 4 5 11" xfId="3583" xr:uid="{00000000-0005-0000-0000-0000800B0000}"/>
    <cellStyle name="Heading 4 5 12" xfId="3584" xr:uid="{00000000-0005-0000-0000-0000810B0000}"/>
    <cellStyle name="Heading 4 5 2" xfId="1708" xr:uid="{00000000-0005-0000-0000-0000820B0000}"/>
    <cellStyle name="Heading 4 5 3" xfId="1709" xr:uid="{00000000-0005-0000-0000-0000830B0000}"/>
    <cellStyle name="Heading 4 5 4" xfId="1710" xr:uid="{00000000-0005-0000-0000-0000840B0000}"/>
    <cellStyle name="Heading 4 5 5" xfId="1711" xr:uid="{00000000-0005-0000-0000-0000850B0000}"/>
    <cellStyle name="Heading 4 5 6" xfId="1712" xr:uid="{00000000-0005-0000-0000-0000860B0000}"/>
    <cellStyle name="Heading 4 5 7" xfId="1713" xr:uid="{00000000-0005-0000-0000-0000870B0000}"/>
    <cellStyle name="Heading 4 5 8" xfId="3585" xr:uid="{00000000-0005-0000-0000-0000880B0000}"/>
    <cellStyle name="Heading 4 5 9" xfId="3586" xr:uid="{00000000-0005-0000-0000-0000890B0000}"/>
    <cellStyle name="Heading 4 6" xfId="1714" xr:uid="{00000000-0005-0000-0000-00008A0B0000}"/>
    <cellStyle name="Heading 4 6 10" xfId="3587" xr:uid="{00000000-0005-0000-0000-00008B0B0000}"/>
    <cellStyle name="Heading 4 6 11" xfId="3588" xr:uid="{00000000-0005-0000-0000-00008C0B0000}"/>
    <cellStyle name="Heading 4 6 12" xfId="3589" xr:uid="{00000000-0005-0000-0000-00008D0B0000}"/>
    <cellStyle name="Heading 4 6 2" xfId="1715" xr:uid="{00000000-0005-0000-0000-00008E0B0000}"/>
    <cellStyle name="Heading 4 6 3" xfId="1716" xr:uid="{00000000-0005-0000-0000-00008F0B0000}"/>
    <cellStyle name="Heading 4 6 4" xfId="1717" xr:uid="{00000000-0005-0000-0000-0000900B0000}"/>
    <cellStyle name="Heading 4 6 5" xfId="1718" xr:uid="{00000000-0005-0000-0000-0000910B0000}"/>
    <cellStyle name="Heading 4 6 6" xfId="1719" xr:uid="{00000000-0005-0000-0000-0000920B0000}"/>
    <cellStyle name="Heading 4 6 7" xfId="1720" xr:uid="{00000000-0005-0000-0000-0000930B0000}"/>
    <cellStyle name="Heading 4 6 8" xfId="3590" xr:uid="{00000000-0005-0000-0000-0000940B0000}"/>
    <cellStyle name="Heading 4 6 9" xfId="3591" xr:uid="{00000000-0005-0000-0000-0000950B0000}"/>
    <cellStyle name="Heading 4 7" xfId="1721" xr:uid="{00000000-0005-0000-0000-0000960B0000}"/>
    <cellStyle name="Heading 4 7 10" xfId="3592" xr:uid="{00000000-0005-0000-0000-0000970B0000}"/>
    <cellStyle name="Heading 4 7 11" xfId="3593" xr:uid="{00000000-0005-0000-0000-0000980B0000}"/>
    <cellStyle name="Heading 4 7 12" xfId="3594" xr:uid="{00000000-0005-0000-0000-0000990B0000}"/>
    <cellStyle name="Heading 4 7 2" xfId="1722" xr:uid="{00000000-0005-0000-0000-00009A0B0000}"/>
    <cellStyle name="Heading 4 7 3" xfId="1723" xr:uid="{00000000-0005-0000-0000-00009B0B0000}"/>
    <cellStyle name="Heading 4 7 4" xfId="1724" xr:uid="{00000000-0005-0000-0000-00009C0B0000}"/>
    <cellStyle name="Heading 4 7 5" xfId="1725" xr:uid="{00000000-0005-0000-0000-00009D0B0000}"/>
    <cellStyle name="Heading 4 7 6" xfId="1726" xr:uid="{00000000-0005-0000-0000-00009E0B0000}"/>
    <cellStyle name="Heading 4 7 7" xfId="1727" xr:uid="{00000000-0005-0000-0000-00009F0B0000}"/>
    <cellStyle name="Heading 4 7 8" xfId="3595" xr:uid="{00000000-0005-0000-0000-0000A00B0000}"/>
    <cellStyle name="Heading 4 7 9" xfId="3596" xr:uid="{00000000-0005-0000-0000-0000A10B0000}"/>
    <cellStyle name="Heading 4 8" xfId="1728" xr:uid="{00000000-0005-0000-0000-0000A20B0000}"/>
    <cellStyle name="Heading 4 8 10" xfId="3597" xr:uid="{00000000-0005-0000-0000-0000A30B0000}"/>
    <cellStyle name="Heading 4 8 11" xfId="3598" xr:uid="{00000000-0005-0000-0000-0000A40B0000}"/>
    <cellStyle name="Heading 4 8 12" xfId="3599" xr:uid="{00000000-0005-0000-0000-0000A50B0000}"/>
    <cellStyle name="Heading 4 8 2" xfId="1729" xr:uid="{00000000-0005-0000-0000-0000A60B0000}"/>
    <cellStyle name="Heading 4 8 3" xfId="1730" xr:uid="{00000000-0005-0000-0000-0000A70B0000}"/>
    <cellStyle name="Heading 4 8 4" xfId="1731" xr:uid="{00000000-0005-0000-0000-0000A80B0000}"/>
    <cellStyle name="Heading 4 8 5" xfId="1732" xr:uid="{00000000-0005-0000-0000-0000A90B0000}"/>
    <cellStyle name="Heading 4 8 6" xfId="1733" xr:uid="{00000000-0005-0000-0000-0000AA0B0000}"/>
    <cellStyle name="Heading 4 8 7" xfId="1734" xr:uid="{00000000-0005-0000-0000-0000AB0B0000}"/>
    <cellStyle name="Heading 4 8 8" xfId="3600" xr:uid="{00000000-0005-0000-0000-0000AC0B0000}"/>
    <cellStyle name="Heading 4 8 9" xfId="3601" xr:uid="{00000000-0005-0000-0000-0000AD0B0000}"/>
    <cellStyle name="Heading 4 9" xfId="3602" xr:uid="{00000000-0005-0000-0000-0000AE0B0000}"/>
    <cellStyle name="Hyperlink seguido" xfId="1735" xr:uid="{00000000-0005-0000-0000-0000AF0B0000}"/>
    <cellStyle name="Incorreto" xfId="78" xr:uid="{00000000-0005-0000-0000-0000B00B0000}"/>
    <cellStyle name="Input 2" xfId="1736" xr:uid="{00000000-0005-0000-0000-0000B10B0000}"/>
    <cellStyle name="Input 2 10" xfId="3604" xr:uid="{00000000-0005-0000-0000-0000B20B0000}"/>
    <cellStyle name="Input 2 11" xfId="3605" xr:uid="{00000000-0005-0000-0000-0000B30B0000}"/>
    <cellStyle name="Input 2 12" xfId="3606" xr:uid="{00000000-0005-0000-0000-0000B40B0000}"/>
    <cellStyle name="Input 2 2" xfId="1737" xr:uid="{00000000-0005-0000-0000-0000B50B0000}"/>
    <cellStyle name="Input 2 3" xfId="1738" xr:uid="{00000000-0005-0000-0000-0000B60B0000}"/>
    <cellStyle name="Input 2 4" xfId="1739" xr:uid="{00000000-0005-0000-0000-0000B70B0000}"/>
    <cellStyle name="Input 2 5" xfId="1740" xr:uid="{00000000-0005-0000-0000-0000B80B0000}"/>
    <cellStyle name="Input 2 6" xfId="1741" xr:uid="{00000000-0005-0000-0000-0000B90B0000}"/>
    <cellStyle name="Input 2 7" xfId="1742" xr:uid="{00000000-0005-0000-0000-0000BA0B0000}"/>
    <cellStyle name="Input 2 8" xfId="3607" xr:uid="{00000000-0005-0000-0000-0000BB0B0000}"/>
    <cellStyle name="Input 2 9" xfId="3608" xr:uid="{00000000-0005-0000-0000-0000BC0B0000}"/>
    <cellStyle name="Input 2_Trimestral" xfId="3603" xr:uid="{00000000-0005-0000-0000-0000BD0B0000}"/>
    <cellStyle name="Input 3" xfId="1743" xr:uid="{00000000-0005-0000-0000-0000BE0B0000}"/>
    <cellStyle name="Input 3 10" xfId="3610" xr:uid="{00000000-0005-0000-0000-0000BF0B0000}"/>
    <cellStyle name="Input 3 11" xfId="3611" xr:uid="{00000000-0005-0000-0000-0000C00B0000}"/>
    <cellStyle name="Input 3 12" xfId="3612" xr:uid="{00000000-0005-0000-0000-0000C10B0000}"/>
    <cellStyle name="Input 3 2" xfId="1744" xr:uid="{00000000-0005-0000-0000-0000C20B0000}"/>
    <cellStyle name="Input 3 3" xfId="1745" xr:uid="{00000000-0005-0000-0000-0000C30B0000}"/>
    <cellStyle name="Input 3 4" xfId="1746" xr:uid="{00000000-0005-0000-0000-0000C40B0000}"/>
    <cellStyle name="Input 3 5" xfId="1747" xr:uid="{00000000-0005-0000-0000-0000C50B0000}"/>
    <cellStyle name="Input 3 6" xfId="1748" xr:uid="{00000000-0005-0000-0000-0000C60B0000}"/>
    <cellStyle name="Input 3 7" xfId="1749" xr:uid="{00000000-0005-0000-0000-0000C70B0000}"/>
    <cellStyle name="Input 3 8" xfId="3613" xr:uid="{00000000-0005-0000-0000-0000C80B0000}"/>
    <cellStyle name="Input 3 9" xfId="3614" xr:uid="{00000000-0005-0000-0000-0000C90B0000}"/>
    <cellStyle name="Input 3_Trimestral" xfId="3609" xr:uid="{00000000-0005-0000-0000-0000CA0B0000}"/>
    <cellStyle name="Input 4" xfId="1750" xr:uid="{00000000-0005-0000-0000-0000CB0B0000}"/>
    <cellStyle name="Input 4 10" xfId="3616" xr:uid="{00000000-0005-0000-0000-0000CC0B0000}"/>
    <cellStyle name="Input 4 11" xfId="3617" xr:uid="{00000000-0005-0000-0000-0000CD0B0000}"/>
    <cellStyle name="Input 4 12" xfId="3618" xr:uid="{00000000-0005-0000-0000-0000CE0B0000}"/>
    <cellStyle name="Input 4 2" xfId="1751" xr:uid="{00000000-0005-0000-0000-0000CF0B0000}"/>
    <cellStyle name="Input 4 3" xfId="1752" xr:uid="{00000000-0005-0000-0000-0000D00B0000}"/>
    <cellStyle name="Input 4 4" xfId="1753" xr:uid="{00000000-0005-0000-0000-0000D10B0000}"/>
    <cellStyle name="Input 4 5" xfId="1754" xr:uid="{00000000-0005-0000-0000-0000D20B0000}"/>
    <cellStyle name="Input 4 6" xfId="1755" xr:uid="{00000000-0005-0000-0000-0000D30B0000}"/>
    <cellStyle name="Input 4 7" xfId="1756" xr:uid="{00000000-0005-0000-0000-0000D40B0000}"/>
    <cellStyle name="Input 4 8" xfId="3619" xr:uid="{00000000-0005-0000-0000-0000D50B0000}"/>
    <cellStyle name="Input 4 9" xfId="3620" xr:uid="{00000000-0005-0000-0000-0000D60B0000}"/>
    <cellStyle name="Input 4_Trimestral" xfId="3615" xr:uid="{00000000-0005-0000-0000-0000D70B0000}"/>
    <cellStyle name="Input 5" xfId="1757" xr:uid="{00000000-0005-0000-0000-0000D80B0000}"/>
    <cellStyle name="Input 5 10" xfId="3622" xr:uid="{00000000-0005-0000-0000-0000D90B0000}"/>
    <cellStyle name="Input 5 11" xfId="3623" xr:uid="{00000000-0005-0000-0000-0000DA0B0000}"/>
    <cellStyle name="Input 5 12" xfId="3624" xr:uid="{00000000-0005-0000-0000-0000DB0B0000}"/>
    <cellStyle name="Input 5 2" xfId="1758" xr:uid="{00000000-0005-0000-0000-0000DC0B0000}"/>
    <cellStyle name="Input 5 3" xfId="1759" xr:uid="{00000000-0005-0000-0000-0000DD0B0000}"/>
    <cellStyle name="Input 5 4" xfId="1760" xr:uid="{00000000-0005-0000-0000-0000DE0B0000}"/>
    <cellStyle name="Input 5 5" xfId="1761" xr:uid="{00000000-0005-0000-0000-0000DF0B0000}"/>
    <cellStyle name="Input 5 6" xfId="1762" xr:uid="{00000000-0005-0000-0000-0000E00B0000}"/>
    <cellStyle name="Input 5 7" xfId="1763" xr:uid="{00000000-0005-0000-0000-0000E10B0000}"/>
    <cellStyle name="Input 5 8" xfId="3625" xr:uid="{00000000-0005-0000-0000-0000E20B0000}"/>
    <cellStyle name="Input 5 9" xfId="3626" xr:uid="{00000000-0005-0000-0000-0000E30B0000}"/>
    <cellStyle name="Input 5_Trimestral" xfId="3621" xr:uid="{00000000-0005-0000-0000-0000E40B0000}"/>
    <cellStyle name="Input 6" xfId="1764" xr:uid="{00000000-0005-0000-0000-0000E50B0000}"/>
    <cellStyle name="Input 6 10" xfId="3628" xr:uid="{00000000-0005-0000-0000-0000E60B0000}"/>
    <cellStyle name="Input 6 11" xfId="3629" xr:uid="{00000000-0005-0000-0000-0000E70B0000}"/>
    <cellStyle name="Input 6 12" xfId="3630" xr:uid="{00000000-0005-0000-0000-0000E80B0000}"/>
    <cellStyle name="Input 6 2" xfId="1765" xr:uid="{00000000-0005-0000-0000-0000E90B0000}"/>
    <cellStyle name="Input 6 3" xfId="1766" xr:uid="{00000000-0005-0000-0000-0000EA0B0000}"/>
    <cellStyle name="Input 6 4" xfId="1767" xr:uid="{00000000-0005-0000-0000-0000EB0B0000}"/>
    <cellStyle name="Input 6 5" xfId="1768" xr:uid="{00000000-0005-0000-0000-0000EC0B0000}"/>
    <cellStyle name="Input 6 6" xfId="1769" xr:uid="{00000000-0005-0000-0000-0000ED0B0000}"/>
    <cellStyle name="Input 6 7" xfId="1770" xr:uid="{00000000-0005-0000-0000-0000EE0B0000}"/>
    <cellStyle name="Input 6 8" xfId="3631" xr:uid="{00000000-0005-0000-0000-0000EF0B0000}"/>
    <cellStyle name="Input 6 9" xfId="3632" xr:uid="{00000000-0005-0000-0000-0000F00B0000}"/>
    <cellStyle name="Input 6_Trimestral" xfId="3627" xr:uid="{00000000-0005-0000-0000-0000F10B0000}"/>
    <cellStyle name="Input 7" xfId="1771" xr:uid="{00000000-0005-0000-0000-0000F20B0000}"/>
    <cellStyle name="Input 7 10" xfId="3634" xr:uid="{00000000-0005-0000-0000-0000F30B0000}"/>
    <cellStyle name="Input 7 11" xfId="3635" xr:uid="{00000000-0005-0000-0000-0000F40B0000}"/>
    <cellStyle name="Input 7 12" xfId="3636" xr:uid="{00000000-0005-0000-0000-0000F50B0000}"/>
    <cellStyle name="Input 7 2" xfId="1772" xr:uid="{00000000-0005-0000-0000-0000F60B0000}"/>
    <cellStyle name="Input 7 3" xfId="1773" xr:uid="{00000000-0005-0000-0000-0000F70B0000}"/>
    <cellStyle name="Input 7 4" xfId="1774" xr:uid="{00000000-0005-0000-0000-0000F80B0000}"/>
    <cellStyle name="Input 7 5" xfId="1775" xr:uid="{00000000-0005-0000-0000-0000F90B0000}"/>
    <cellStyle name="Input 7 6" xfId="1776" xr:uid="{00000000-0005-0000-0000-0000FA0B0000}"/>
    <cellStyle name="Input 7 7" xfId="1777" xr:uid="{00000000-0005-0000-0000-0000FB0B0000}"/>
    <cellStyle name="Input 7 8" xfId="3637" xr:uid="{00000000-0005-0000-0000-0000FC0B0000}"/>
    <cellStyle name="Input 7 9" xfId="3638" xr:uid="{00000000-0005-0000-0000-0000FD0B0000}"/>
    <cellStyle name="Input 7_Trimestral" xfId="3633" xr:uid="{00000000-0005-0000-0000-0000FE0B0000}"/>
    <cellStyle name="Input 8" xfId="1778" xr:uid="{00000000-0005-0000-0000-0000FF0B0000}"/>
    <cellStyle name="Input 8 10" xfId="3640" xr:uid="{00000000-0005-0000-0000-0000000C0000}"/>
    <cellStyle name="Input 8 11" xfId="3641" xr:uid="{00000000-0005-0000-0000-0000010C0000}"/>
    <cellStyle name="Input 8 12" xfId="3642" xr:uid="{00000000-0005-0000-0000-0000020C0000}"/>
    <cellStyle name="Input 8 2" xfId="1779" xr:uid="{00000000-0005-0000-0000-0000030C0000}"/>
    <cellStyle name="Input 8 3" xfId="1780" xr:uid="{00000000-0005-0000-0000-0000040C0000}"/>
    <cellStyle name="Input 8 4" xfId="1781" xr:uid="{00000000-0005-0000-0000-0000050C0000}"/>
    <cellStyle name="Input 8 5" xfId="1782" xr:uid="{00000000-0005-0000-0000-0000060C0000}"/>
    <cellStyle name="Input 8 6" xfId="1783" xr:uid="{00000000-0005-0000-0000-0000070C0000}"/>
    <cellStyle name="Input 8 7" xfId="1784" xr:uid="{00000000-0005-0000-0000-0000080C0000}"/>
    <cellStyle name="Input 8 8" xfId="3643" xr:uid="{00000000-0005-0000-0000-0000090C0000}"/>
    <cellStyle name="Input 8 9" xfId="3644" xr:uid="{00000000-0005-0000-0000-00000A0C0000}"/>
    <cellStyle name="Input 8_Trimestral" xfId="3639" xr:uid="{00000000-0005-0000-0000-00000B0C0000}"/>
    <cellStyle name="Input 9" xfId="3645" xr:uid="{00000000-0005-0000-0000-00000C0C0000}"/>
    <cellStyle name="Linked Cell 2" xfId="1785" xr:uid="{00000000-0005-0000-0000-00000D0C0000}"/>
    <cellStyle name="Linked Cell 2 10" xfId="3646" xr:uid="{00000000-0005-0000-0000-00000E0C0000}"/>
    <cellStyle name="Linked Cell 2 11" xfId="3647" xr:uid="{00000000-0005-0000-0000-00000F0C0000}"/>
    <cellStyle name="Linked Cell 2 12" xfId="3648" xr:uid="{00000000-0005-0000-0000-0000100C0000}"/>
    <cellStyle name="Linked Cell 2 2" xfId="1786" xr:uid="{00000000-0005-0000-0000-0000110C0000}"/>
    <cellStyle name="Linked Cell 2 3" xfId="1787" xr:uid="{00000000-0005-0000-0000-0000120C0000}"/>
    <cellStyle name="Linked Cell 2 4" xfId="1788" xr:uid="{00000000-0005-0000-0000-0000130C0000}"/>
    <cellStyle name="Linked Cell 2 5" xfId="1789" xr:uid="{00000000-0005-0000-0000-0000140C0000}"/>
    <cellStyle name="Linked Cell 2 6" xfId="1790" xr:uid="{00000000-0005-0000-0000-0000150C0000}"/>
    <cellStyle name="Linked Cell 2 7" xfId="1791" xr:uid="{00000000-0005-0000-0000-0000160C0000}"/>
    <cellStyle name="Linked Cell 2 8" xfId="3649" xr:uid="{00000000-0005-0000-0000-0000170C0000}"/>
    <cellStyle name="Linked Cell 2 9" xfId="3650" xr:uid="{00000000-0005-0000-0000-0000180C0000}"/>
    <cellStyle name="Linked Cell 3" xfId="1792" xr:uid="{00000000-0005-0000-0000-0000190C0000}"/>
    <cellStyle name="Linked Cell 3 10" xfId="3651" xr:uid="{00000000-0005-0000-0000-00001A0C0000}"/>
    <cellStyle name="Linked Cell 3 11" xfId="3652" xr:uid="{00000000-0005-0000-0000-00001B0C0000}"/>
    <cellStyle name="Linked Cell 3 12" xfId="3653" xr:uid="{00000000-0005-0000-0000-00001C0C0000}"/>
    <cellStyle name="Linked Cell 3 2" xfId="1793" xr:uid="{00000000-0005-0000-0000-00001D0C0000}"/>
    <cellStyle name="Linked Cell 3 3" xfId="1794" xr:uid="{00000000-0005-0000-0000-00001E0C0000}"/>
    <cellStyle name="Linked Cell 3 4" xfId="1795" xr:uid="{00000000-0005-0000-0000-00001F0C0000}"/>
    <cellStyle name="Linked Cell 3 5" xfId="1796" xr:uid="{00000000-0005-0000-0000-0000200C0000}"/>
    <cellStyle name="Linked Cell 3 6" xfId="1797" xr:uid="{00000000-0005-0000-0000-0000210C0000}"/>
    <cellStyle name="Linked Cell 3 7" xfId="1798" xr:uid="{00000000-0005-0000-0000-0000220C0000}"/>
    <cellStyle name="Linked Cell 3 8" xfId="3654" xr:uid="{00000000-0005-0000-0000-0000230C0000}"/>
    <cellStyle name="Linked Cell 3 9" xfId="3655" xr:uid="{00000000-0005-0000-0000-0000240C0000}"/>
    <cellStyle name="Linked Cell 4" xfId="1799" xr:uid="{00000000-0005-0000-0000-0000250C0000}"/>
    <cellStyle name="Linked Cell 4 10" xfId="3656" xr:uid="{00000000-0005-0000-0000-0000260C0000}"/>
    <cellStyle name="Linked Cell 4 11" xfId="3657" xr:uid="{00000000-0005-0000-0000-0000270C0000}"/>
    <cellStyle name="Linked Cell 4 12" xfId="3658" xr:uid="{00000000-0005-0000-0000-0000280C0000}"/>
    <cellStyle name="Linked Cell 4 2" xfId="1800" xr:uid="{00000000-0005-0000-0000-0000290C0000}"/>
    <cellStyle name="Linked Cell 4 3" xfId="1801" xr:uid="{00000000-0005-0000-0000-00002A0C0000}"/>
    <cellStyle name="Linked Cell 4 4" xfId="1802" xr:uid="{00000000-0005-0000-0000-00002B0C0000}"/>
    <cellStyle name="Linked Cell 4 5" xfId="1803" xr:uid="{00000000-0005-0000-0000-00002C0C0000}"/>
    <cellStyle name="Linked Cell 4 6" xfId="1804" xr:uid="{00000000-0005-0000-0000-00002D0C0000}"/>
    <cellStyle name="Linked Cell 4 7" xfId="1805" xr:uid="{00000000-0005-0000-0000-00002E0C0000}"/>
    <cellStyle name="Linked Cell 4 8" xfId="3659" xr:uid="{00000000-0005-0000-0000-00002F0C0000}"/>
    <cellStyle name="Linked Cell 4 9" xfId="3660" xr:uid="{00000000-0005-0000-0000-0000300C0000}"/>
    <cellStyle name="Linked Cell 5" xfId="1806" xr:uid="{00000000-0005-0000-0000-0000310C0000}"/>
    <cellStyle name="Linked Cell 5 10" xfId="3661" xr:uid="{00000000-0005-0000-0000-0000320C0000}"/>
    <cellStyle name="Linked Cell 5 11" xfId="3662" xr:uid="{00000000-0005-0000-0000-0000330C0000}"/>
    <cellStyle name="Linked Cell 5 12" xfId="3663" xr:uid="{00000000-0005-0000-0000-0000340C0000}"/>
    <cellStyle name="Linked Cell 5 2" xfId="1807" xr:uid="{00000000-0005-0000-0000-0000350C0000}"/>
    <cellStyle name="Linked Cell 5 3" xfId="1808" xr:uid="{00000000-0005-0000-0000-0000360C0000}"/>
    <cellStyle name="Linked Cell 5 4" xfId="1809" xr:uid="{00000000-0005-0000-0000-0000370C0000}"/>
    <cellStyle name="Linked Cell 5 5" xfId="1810" xr:uid="{00000000-0005-0000-0000-0000380C0000}"/>
    <cellStyle name="Linked Cell 5 6" xfId="1811" xr:uid="{00000000-0005-0000-0000-0000390C0000}"/>
    <cellStyle name="Linked Cell 5 7" xfId="1812" xr:uid="{00000000-0005-0000-0000-00003A0C0000}"/>
    <cellStyle name="Linked Cell 5 8" xfId="3664" xr:uid="{00000000-0005-0000-0000-00003B0C0000}"/>
    <cellStyle name="Linked Cell 5 9" xfId="3665" xr:uid="{00000000-0005-0000-0000-00003C0C0000}"/>
    <cellStyle name="Linked Cell 6" xfId="1813" xr:uid="{00000000-0005-0000-0000-00003D0C0000}"/>
    <cellStyle name="Linked Cell 6 10" xfId="3666" xr:uid="{00000000-0005-0000-0000-00003E0C0000}"/>
    <cellStyle name="Linked Cell 6 11" xfId="3667" xr:uid="{00000000-0005-0000-0000-00003F0C0000}"/>
    <cellStyle name="Linked Cell 6 12" xfId="3668" xr:uid="{00000000-0005-0000-0000-0000400C0000}"/>
    <cellStyle name="Linked Cell 6 2" xfId="1814" xr:uid="{00000000-0005-0000-0000-0000410C0000}"/>
    <cellStyle name="Linked Cell 6 3" xfId="1815" xr:uid="{00000000-0005-0000-0000-0000420C0000}"/>
    <cellStyle name="Linked Cell 6 4" xfId="1816" xr:uid="{00000000-0005-0000-0000-0000430C0000}"/>
    <cellStyle name="Linked Cell 6 5" xfId="1817" xr:uid="{00000000-0005-0000-0000-0000440C0000}"/>
    <cellStyle name="Linked Cell 6 6" xfId="1818" xr:uid="{00000000-0005-0000-0000-0000450C0000}"/>
    <cellStyle name="Linked Cell 6 7" xfId="1819" xr:uid="{00000000-0005-0000-0000-0000460C0000}"/>
    <cellStyle name="Linked Cell 6 8" xfId="3669" xr:uid="{00000000-0005-0000-0000-0000470C0000}"/>
    <cellStyle name="Linked Cell 6 9" xfId="3670" xr:uid="{00000000-0005-0000-0000-0000480C0000}"/>
    <cellStyle name="Linked Cell 7" xfId="1820" xr:uid="{00000000-0005-0000-0000-0000490C0000}"/>
    <cellStyle name="Linked Cell 7 10" xfId="3671" xr:uid="{00000000-0005-0000-0000-00004A0C0000}"/>
    <cellStyle name="Linked Cell 7 11" xfId="3672" xr:uid="{00000000-0005-0000-0000-00004B0C0000}"/>
    <cellStyle name="Linked Cell 7 12" xfId="3673" xr:uid="{00000000-0005-0000-0000-00004C0C0000}"/>
    <cellStyle name="Linked Cell 7 2" xfId="1821" xr:uid="{00000000-0005-0000-0000-00004D0C0000}"/>
    <cellStyle name="Linked Cell 7 3" xfId="1822" xr:uid="{00000000-0005-0000-0000-00004E0C0000}"/>
    <cellStyle name="Linked Cell 7 4" xfId="1823" xr:uid="{00000000-0005-0000-0000-00004F0C0000}"/>
    <cellStyle name="Linked Cell 7 5" xfId="1824" xr:uid="{00000000-0005-0000-0000-0000500C0000}"/>
    <cellStyle name="Linked Cell 7 6" xfId="1825" xr:uid="{00000000-0005-0000-0000-0000510C0000}"/>
    <cellStyle name="Linked Cell 7 7" xfId="1826" xr:uid="{00000000-0005-0000-0000-0000520C0000}"/>
    <cellStyle name="Linked Cell 7 8" xfId="3674" xr:uid="{00000000-0005-0000-0000-0000530C0000}"/>
    <cellStyle name="Linked Cell 7 9" xfId="3675" xr:uid="{00000000-0005-0000-0000-0000540C0000}"/>
    <cellStyle name="Linked Cell 8" xfId="1827" xr:uid="{00000000-0005-0000-0000-0000550C0000}"/>
    <cellStyle name="Linked Cell 8 10" xfId="3676" xr:uid="{00000000-0005-0000-0000-0000560C0000}"/>
    <cellStyle name="Linked Cell 8 11" xfId="3677" xr:uid="{00000000-0005-0000-0000-0000570C0000}"/>
    <cellStyle name="Linked Cell 8 12" xfId="3678" xr:uid="{00000000-0005-0000-0000-0000580C0000}"/>
    <cellStyle name="Linked Cell 8 2" xfId="1828" xr:uid="{00000000-0005-0000-0000-0000590C0000}"/>
    <cellStyle name="Linked Cell 8 3" xfId="1829" xr:uid="{00000000-0005-0000-0000-00005A0C0000}"/>
    <cellStyle name="Linked Cell 8 4" xfId="1830" xr:uid="{00000000-0005-0000-0000-00005B0C0000}"/>
    <cellStyle name="Linked Cell 8 5" xfId="1831" xr:uid="{00000000-0005-0000-0000-00005C0C0000}"/>
    <cellStyle name="Linked Cell 8 6" xfId="1832" xr:uid="{00000000-0005-0000-0000-00005D0C0000}"/>
    <cellStyle name="Linked Cell 8 7" xfId="1833" xr:uid="{00000000-0005-0000-0000-00005E0C0000}"/>
    <cellStyle name="Linked Cell 8 8" xfId="3679" xr:uid="{00000000-0005-0000-0000-00005F0C0000}"/>
    <cellStyle name="Linked Cell 8 9" xfId="3680" xr:uid="{00000000-0005-0000-0000-0000600C0000}"/>
    <cellStyle name="Linked Cell 9" xfId="3681" xr:uid="{00000000-0005-0000-0000-0000610C0000}"/>
    <cellStyle name="Millares [0]_ Graf 5.4" xfId="15" xr:uid="{00000000-0005-0000-0000-0000620C0000}"/>
    <cellStyle name="Millares [2]" xfId="16" xr:uid="{00000000-0005-0000-0000-0000630C0000}"/>
    <cellStyle name="Millares_ Graf 5.4" xfId="17" xr:uid="{00000000-0005-0000-0000-0000640C0000}"/>
    <cellStyle name="Moeda0" xfId="3682" xr:uid="{00000000-0005-0000-0000-0000650C0000}"/>
    <cellStyle name="Moneda [0]_ Graf 5.4" xfId="18" xr:uid="{00000000-0005-0000-0000-0000660C0000}"/>
    <cellStyle name="Moneda_(BYS)Dist. % mensual" xfId="19" xr:uid="{00000000-0005-0000-0000-0000670C0000}"/>
    <cellStyle name="Neutra" xfId="79" xr:uid="{00000000-0005-0000-0000-0000680C0000}"/>
    <cellStyle name="Neutral 2" xfId="1834" xr:uid="{00000000-0005-0000-0000-0000690C0000}"/>
    <cellStyle name="Neutral 2 10" xfId="3683" xr:uid="{00000000-0005-0000-0000-00006A0C0000}"/>
    <cellStyle name="Neutral 2 11" xfId="3684" xr:uid="{00000000-0005-0000-0000-00006B0C0000}"/>
    <cellStyle name="Neutral 2 12" xfId="3685" xr:uid="{00000000-0005-0000-0000-00006C0C0000}"/>
    <cellStyle name="Neutral 2 2" xfId="1835" xr:uid="{00000000-0005-0000-0000-00006D0C0000}"/>
    <cellStyle name="Neutral 2 3" xfId="1836" xr:uid="{00000000-0005-0000-0000-00006E0C0000}"/>
    <cellStyle name="Neutral 2 4" xfId="1837" xr:uid="{00000000-0005-0000-0000-00006F0C0000}"/>
    <cellStyle name="Neutral 2 5" xfId="1838" xr:uid="{00000000-0005-0000-0000-0000700C0000}"/>
    <cellStyle name="Neutral 2 6" xfId="1839" xr:uid="{00000000-0005-0000-0000-0000710C0000}"/>
    <cellStyle name="Neutral 2 7" xfId="1840" xr:uid="{00000000-0005-0000-0000-0000720C0000}"/>
    <cellStyle name="Neutral 2 8" xfId="3686" xr:uid="{00000000-0005-0000-0000-0000730C0000}"/>
    <cellStyle name="Neutral 2 9" xfId="3687" xr:uid="{00000000-0005-0000-0000-0000740C0000}"/>
    <cellStyle name="Neutral 3" xfId="1841" xr:uid="{00000000-0005-0000-0000-0000750C0000}"/>
    <cellStyle name="Neutral 3 10" xfId="3688" xr:uid="{00000000-0005-0000-0000-0000760C0000}"/>
    <cellStyle name="Neutral 3 11" xfId="3689" xr:uid="{00000000-0005-0000-0000-0000770C0000}"/>
    <cellStyle name="Neutral 3 12" xfId="3690" xr:uid="{00000000-0005-0000-0000-0000780C0000}"/>
    <cellStyle name="Neutral 3 2" xfId="1842" xr:uid="{00000000-0005-0000-0000-0000790C0000}"/>
    <cellStyle name="Neutral 3 3" xfId="1843" xr:uid="{00000000-0005-0000-0000-00007A0C0000}"/>
    <cellStyle name="Neutral 3 4" xfId="1844" xr:uid="{00000000-0005-0000-0000-00007B0C0000}"/>
    <cellStyle name="Neutral 3 5" xfId="1845" xr:uid="{00000000-0005-0000-0000-00007C0C0000}"/>
    <cellStyle name="Neutral 3 6" xfId="1846" xr:uid="{00000000-0005-0000-0000-00007D0C0000}"/>
    <cellStyle name="Neutral 3 7" xfId="1847" xr:uid="{00000000-0005-0000-0000-00007E0C0000}"/>
    <cellStyle name="Neutral 3 8" xfId="3691" xr:uid="{00000000-0005-0000-0000-00007F0C0000}"/>
    <cellStyle name="Neutral 3 9" xfId="3692" xr:uid="{00000000-0005-0000-0000-0000800C0000}"/>
    <cellStyle name="Neutral 4" xfId="1848" xr:uid="{00000000-0005-0000-0000-0000810C0000}"/>
    <cellStyle name="Neutral 4 10" xfId="3693" xr:uid="{00000000-0005-0000-0000-0000820C0000}"/>
    <cellStyle name="Neutral 4 11" xfId="3694" xr:uid="{00000000-0005-0000-0000-0000830C0000}"/>
    <cellStyle name="Neutral 4 12" xfId="3695" xr:uid="{00000000-0005-0000-0000-0000840C0000}"/>
    <cellStyle name="Neutral 4 2" xfId="1849" xr:uid="{00000000-0005-0000-0000-0000850C0000}"/>
    <cellStyle name="Neutral 4 3" xfId="1850" xr:uid="{00000000-0005-0000-0000-0000860C0000}"/>
    <cellStyle name="Neutral 4 4" xfId="1851" xr:uid="{00000000-0005-0000-0000-0000870C0000}"/>
    <cellStyle name="Neutral 4 5" xfId="1852" xr:uid="{00000000-0005-0000-0000-0000880C0000}"/>
    <cellStyle name="Neutral 4 6" xfId="1853" xr:uid="{00000000-0005-0000-0000-0000890C0000}"/>
    <cellStyle name="Neutral 4 7" xfId="1854" xr:uid="{00000000-0005-0000-0000-00008A0C0000}"/>
    <cellStyle name="Neutral 4 8" xfId="3696" xr:uid="{00000000-0005-0000-0000-00008B0C0000}"/>
    <cellStyle name="Neutral 4 9" xfId="3697" xr:uid="{00000000-0005-0000-0000-00008C0C0000}"/>
    <cellStyle name="Neutral 5" xfId="1855" xr:uid="{00000000-0005-0000-0000-00008D0C0000}"/>
    <cellStyle name="Neutral 5 10" xfId="3698" xr:uid="{00000000-0005-0000-0000-00008E0C0000}"/>
    <cellStyle name="Neutral 5 11" xfId="3699" xr:uid="{00000000-0005-0000-0000-00008F0C0000}"/>
    <cellStyle name="Neutral 5 12" xfId="3700" xr:uid="{00000000-0005-0000-0000-0000900C0000}"/>
    <cellStyle name="Neutral 5 2" xfId="1856" xr:uid="{00000000-0005-0000-0000-0000910C0000}"/>
    <cellStyle name="Neutral 5 3" xfId="1857" xr:uid="{00000000-0005-0000-0000-0000920C0000}"/>
    <cellStyle name="Neutral 5 4" xfId="1858" xr:uid="{00000000-0005-0000-0000-0000930C0000}"/>
    <cellStyle name="Neutral 5 5" xfId="1859" xr:uid="{00000000-0005-0000-0000-0000940C0000}"/>
    <cellStyle name="Neutral 5 6" xfId="1860" xr:uid="{00000000-0005-0000-0000-0000950C0000}"/>
    <cellStyle name="Neutral 5 7" xfId="1861" xr:uid="{00000000-0005-0000-0000-0000960C0000}"/>
    <cellStyle name="Neutral 5 8" xfId="3701" xr:uid="{00000000-0005-0000-0000-0000970C0000}"/>
    <cellStyle name="Neutral 5 9" xfId="3702" xr:uid="{00000000-0005-0000-0000-0000980C0000}"/>
    <cellStyle name="Neutral 6" xfId="1862" xr:uid="{00000000-0005-0000-0000-0000990C0000}"/>
    <cellStyle name="Neutral 6 10" xfId="3703" xr:uid="{00000000-0005-0000-0000-00009A0C0000}"/>
    <cellStyle name="Neutral 6 11" xfId="3704" xr:uid="{00000000-0005-0000-0000-00009B0C0000}"/>
    <cellStyle name="Neutral 6 12" xfId="3705" xr:uid="{00000000-0005-0000-0000-00009C0C0000}"/>
    <cellStyle name="Neutral 6 2" xfId="1863" xr:uid="{00000000-0005-0000-0000-00009D0C0000}"/>
    <cellStyle name="Neutral 6 3" xfId="1864" xr:uid="{00000000-0005-0000-0000-00009E0C0000}"/>
    <cellStyle name="Neutral 6 4" xfId="1865" xr:uid="{00000000-0005-0000-0000-00009F0C0000}"/>
    <cellStyle name="Neutral 6 5" xfId="1866" xr:uid="{00000000-0005-0000-0000-0000A00C0000}"/>
    <cellStyle name="Neutral 6 6" xfId="1867" xr:uid="{00000000-0005-0000-0000-0000A10C0000}"/>
    <cellStyle name="Neutral 6 7" xfId="1868" xr:uid="{00000000-0005-0000-0000-0000A20C0000}"/>
    <cellStyle name="Neutral 6 8" xfId="3706" xr:uid="{00000000-0005-0000-0000-0000A30C0000}"/>
    <cellStyle name="Neutral 6 9" xfId="3707" xr:uid="{00000000-0005-0000-0000-0000A40C0000}"/>
    <cellStyle name="Neutral 7" xfId="1869" xr:uid="{00000000-0005-0000-0000-0000A50C0000}"/>
    <cellStyle name="Neutral 7 10" xfId="3708" xr:uid="{00000000-0005-0000-0000-0000A60C0000}"/>
    <cellStyle name="Neutral 7 11" xfId="3709" xr:uid="{00000000-0005-0000-0000-0000A70C0000}"/>
    <cellStyle name="Neutral 7 12" xfId="3710" xr:uid="{00000000-0005-0000-0000-0000A80C0000}"/>
    <cellStyle name="Neutral 7 2" xfId="1870" xr:uid="{00000000-0005-0000-0000-0000A90C0000}"/>
    <cellStyle name="Neutral 7 3" xfId="1871" xr:uid="{00000000-0005-0000-0000-0000AA0C0000}"/>
    <cellStyle name="Neutral 7 4" xfId="1872" xr:uid="{00000000-0005-0000-0000-0000AB0C0000}"/>
    <cellStyle name="Neutral 7 5" xfId="1873" xr:uid="{00000000-0005-0000-0000-0000AC0C0000}"/>
    <cellStyle name="Neutral 7 6" xfId="1874" xr:uid="{00000000-0005-0000-0000-0000AD0C0000}"/>
    <cellStyle name="Neutral 7 7" xfId="1875" xr:uid="{00000000-0005-0000-0000-0000AE0C0000}"/>
    <cellStyle name="Neutral 7 8" xfId="3711" xr:uid="{00000000-0005-0000-0000-0000AF0C0000}"/>
    <cellStyle name="Neutral 7 9" xfId="3712" xr:uid="{00000000-0005-0000-0000-0000B00C0000}"/>
    <cellStyle name="Neutral 8" xfId="1876" xr:uid="{00000000-0005-0000-0000-0000B10C0000}"/>
    <cellStyle name="Neutral 8 10" xfId="3713" xr:uid="{00000000-0005-0000-0000-0000B20C0000}"/>
    <cellStyle name="Neutral 8 11" xfId="3714" xr:uid="{00000000-0005-0000-0000-0000B30C0000}"/>
    <cellStyle name="Neutral 8 12" xfId="3715" xr:uid="{00000000-0005-0000-0000-0000B40C0000}"/>
    <cellStyle name="Neutral 8 2" xfId="1877" xr:uid="{00000000-0005-0000-0000-0000B50C0000}"/>
    <cellStyle name="Neutral 8 3" xfId="1878" xr:uid="{00000000-0005-0000-0000-0000B60C0000}"/>
    <cellStyle name="Neutral 8 4" xfId="1879" xr:uid="{00000000-0005-0000-0000-0000B70C0000}"/>
    <cellStyle name="Neutral 8 5" xfId="1880" xr:uid="{00000000-0005-0000-0000-0000B80C0000}"/>
    <cellStyle name="Neutral 8 6" xfId="1881" xr:uid="{00000000-0005-0000-0000-0000B90C0000}"/>
    <cellStyle name="Neutral 8 7" xfId="1882" xr:uid="{00000000-0005-0000-0000-0000BA0C0000}"/>
    <cellStyle name="Neutral 8 8" xfId="3716" xr:uid="{00000000-0005-0000-0000-0000BB0C0000}"/>
    <cellStyle name="Neutral 8 9" xfId="3717" xr:uid="{00000000-0005-0000-0000-0000BC0C0000}"/>
    <cellStyle name="Neutral 9" xfId="3718" xr:uid="{00000000-0005-0000-0000-0000BD0C0000}"/>
    <cellStyle name="Normal" xfId="0" builtinId="0"/>
    <cellStyle name="Normal 10" xfId="3719" xr:uid="{00000000-0005-0000-0000-0000BF0C0000}"/>
    <cellStyle name="Normal 11" xfId="3720" xr:uid="{00000000-0005-0000-0000-0000C00C0000}"/>
    <cellStyle name="Normal 12" xfId="3721" xr:uid="{00000000-0005-0000-0000-0000C10C0000}"/>
    <cellStyle name="Normal 13" xfId="101" xr:uid="{00000000-0005-0000-0000-0000C20C0000}"/>
    <cellStyle name="Normal 14" xfId="107" xr:uid="{00000000-0005-0000-0000-0000C30C0000}"/>
    <cellStyle name="Normal 15" xfId="3722" xr:uid="{00000000-0005-0000-0000-0000C40C0000}"/>
    <cellStyle name="Normal 16" xfId="3723" xr:uid="{00000000-0005-0000-0000-0000C50C0000}"/>
    <cellStyle name="Normal 17" xfId="3724" xr:uid="{00000000-0005-0000-0000-0000C60C0000}"/>
    <cellStyle name="Normal 18" xfId="3725" xr:uid="{00000000-0005-0000-0000-0000C70C0000}"/>
    <cellStyle name="Normal 19" xfId="3726" xr:uid="{00000000-0005-0000-0000-0000C80C0000}"/>
    <cellStyle name="Normal 2" xfId="20" xr:uid="{00000000-0005-0000-0000-0000C90C0000}"/>
    <cellStyle name="Normal 2 10" xfId="1883" xr:uid="{00000000-0005-0000-0000-0000CA0C0000}"/>
    <cellStyle name="Normal 2 10 10" xfId="3727" xr:uid="{00000000-0005-0000-0000-0000CB0C0000}"/>
    <cellStyle name="Normal 2 10 11" xfId="3728" xr:uid="{00000000-0005-0000-0000-0000CC0C0000}"/>
    <cellStyle name="Normal 2 10 12" xfId="3729" xr:uid="{00000000-0005-0000-0000-0000CD0C0000}"/>
    <cellStyle name="Normal 2 10 2" xfId="1884" xr:uid="{00000000-0005-0000-0000-0000CE0C0000}"/>
    <cellStyle name="Normal 2 10 3" xfId="1885" xr:uid="{00000000-0005-0000-0000-0000CF0C0000}"/>
    <cellStyle name="Normal 2 10 4" xfId="1886" xr:uid="{00000000-0005-0000-0000-0000D00C0000}"/>
    <cellStyle name="Normal 2 10 5" xfId="1887" xr:uid="{00000000-0005-0000-0000-0000D10C0000}"/>
    <cellStyle name="Normal 2 10 6" xfId="1888" xr:uid="{00000000-0005-0000-0000-0000D20C0000}"/>
    <cellStyle name="Normal 2 10 7" xfId="1889" xr:uid="{00000000-0005-0000-0000-0000D30C0000}"/>
    <cellStyle name="Normal 2 10 8" xfId="3730" xr:uid="{00000000-0005-0000-0000-0000D40C0000}"/>
    <cellStyle name="Normal 2 10 9" xfId="3731" xr:uid="{00000000-0005-0000-0000-0000D50C0000}"/>
    <cellStyle name="Normal 2 10_ContasExternas" xfId="3732" xr:uid="{00000000-0005-0000-0000-0000D60C0000}"/>
    <cellStyle name="Normal 2 11" xfId="1890" xr:uid="{00000000-0005-0000-0000-0000D70C0000}"/>
    <cellStyle name="Normal 2 12" xfId="1891" xr:uid="{00000000-0005-0000-0000-0000D80C0000}"/>
    <cellStyle name="Normal 2 13" xfId="1892" xr:uid="{00000000-0005-0000-0000-0000D90C0000}"/>
    <cellStyle name="Normal 2 14" xfId="1893" xr:uid="{00000000-0005-0000-0000-0000DA0C0000}"/>
    <cellStyle name="Normal 2 15" xfId="1894" xr:uid="{00000000-0005-0000-0000-0000DB0C0000}"/>
    <cellStyle name="Normal 2 16" xfId="1895" xr:uid="{00000000-0005-0000-0000-0000DC0C0000}"/>
    <cellStyle name="Normal 2 17" xfId="1896" xr:uid="{00000000-0005-0000-0000-0000DD0C0000}"/>
    <cellStyle name="Normal 2 18" xfId="1897" xr:uid="{00000000-0005-0000-0000-0000DE0C0000}"/>
    <cellStyle name="Normal 2 19" xfId="3733" xr:uid="{00000000-0005-0000-0000-0000DF0C0000}"/>
    <cellStyle name="Normal 2 2" xfId="105" xr:uid="{00000000-0005-0000-0000-0000E00C0000}"/>
    <cellStyle name="Normal 2 2 10" xfId="3734" xr:uid="{00000000-0005-0000-0000-0000E10C0000}"/>
    <cellStyle name="Normal 2 2 11" xfId="3735" xr:uid="{00000000-0005-0000-0000-0000E20C0000}"/>
    <cellStyle name="Normal 2 2 12" xfId="3736" xr:uid="{00000000-0005-0000-0000-0000E30C0000}"/>
    <cellStyle name="Normal 2 2 2" xfId="1898" xr:uid="{00000000-0005-0000-0000-0000E40C0000}"/>
    <cellStyle name="Normal 2 2 3" xfId="1899" xr:uid="{00000000-0005-0000-0000-0000E50C0000}"/>
    <cellStyle name="Normal 2 2 4" xfId="1900" xr:uid="{00000000-0005-0000-0000-0000E60C0000}"/>
    <cellStyle name="Normal 2 2 5" xfId="1901" xr:uid="{00000000-0005-0000-0000-0000E70C0000}"/>
    <cellStyle name="Normal 2 2 6" xfId="1902" xr:uid="{00000000-0005-0000-0000-0000E80C0000}"/>
    <cellStyle name="Normal 2 2 7" xfId="1903" xr:uid="{00000000-0005-0000-0000-0000E90C0000}"/>
    <cellStyle name="Normal 2 2 8" xfId="3737" xr:uid="{00000000-0005-0000-0000-0000EA0C0000}"/>
    <cellStyle name="Normal 2 2 9" xfId="3738" xr:uid="{00000000-0005-0000-0000-0000EB0C0000}"/>
    <cellStyle name="Normal 2 2_ContasExternas" xfId="3739" xr:uid="{00000000-0005-0000-0000-0000EC0C0000}"/>
    <cellStyle name="Normal 2 20" xfId="3740" xr:uid="{00000000-0005-0000-0000-0000ED0C0000}"/>
    <cellStyle name="Normal 2 21" xfId="3741" xr:uid="{00000000-0005-0000-0000-0000EE0C0000}"/>
    <cellStyle name="Normal 2 22" xfId="3742" xr:uid="{00000000-0005-0000-0000-0000EF0C0000}"/>
    <cellStyle name="Normal 2 23" xfId="3743" xr:uid="{00000000-0005-0000-0000-0000F00C0000}"/>
    <cellStyle name="Normal 2 3" xfId="1904" xr:uid="{00000000-0005-0000-0000-0000F10C0000}"/>
    <cellStyle name="Normal 2 3 10" xfId="3744" xr:uid="{00000000-0005-0000-0000-0000F20C0000}"/>
    <cellStyle name="Normal 2 3 11" xfId="3745" xr:uid="{00000000-0005-0000-0000-0000F30C0000}"/>
    <cellStyle name="Normal 2 3 12" xfId="3746" xr:uid="{00000000-0005-0000-0000-0000F40C0000}"/>
    <cellStyle name="Normal 2 3 2" xfId="1905" xr:uid="{00000000-0005-0000-0000-0000F50C0000}"/>
    <cellStyle name="Normal 2 3 3" xfId="1906" xr:uid="{00000000-0005-0000-0000-0000F60C0000}"/>
    <cellStyle name="Normal 2 3 4" xfId="1907" xr:uid="{00000000-0005-0000-0000-0000F70C0000}"/>
    <cellStyle name="Normal 2 3 5" xfId="1908" xr:uid="{00000000-0005-0000-0000-0000F80C0000}"/>
    <cellStyle name="Normal 2 3 6" xfId="1909" xr:uid="{00000000-0005-0000-0000-0000F90C0000}"/>
    <cellStyle name="Normal 2 3 7" xfId="1910" xr:uid="{00000000-0005-0000-0000-0000FA0C0000}"/>
    <cellStyle name="Normal 2 3 8" xfId="3747" xr:uid="{00000000-0005-0000-0000-0000FB0C0000}"/>
    <cellStyle name="Normal 2 3 9" xfId="3748" xr:uid="{00000000-0005-0000-0000-0000FC0C0000}"/>
    <cellStyle name="Normal 2 3_ContasExternas" xfId="3749" xr:uid="{00000000-0005-0000-0000-0000FD0C0000}"/>
    <cellStyle name="Normal 2 4" xfId="1911" xr:uid="{00000000-0005-0000-0000-0000FE0C0000}"/>
    <cellStyle name="Normal 2 4 10" xfId="3750" xr:uid="{00000000-0005-0000-0000-0000FF0C0000}"/>
    <cellStyle name="Normal 2 4 11" xfId="3751" xr:uid="{00000000-0005-0000-0000-0000000D0000}"/>
    <cellStyle name="Normal 2 4 12" xfId="3752" xr:uid="{00000000-0005-0000-0000-0000010D0000}"/>
    <cellStyle name="Normal 2 4 2" xfId="1912" xr:uid="{00000000-0005-0000-0000-0000020D0000}"/>
    <cellStyle name="Normal 2 4 3" xfId="1913" xr:uid="{00000000-0005-0000-0000-0000030D0000}"/>
    <cellStyle name="Normal 2 4 4" xfId="1914" xr:uid="{00000000-0005-0000-0000-0000040D0000}"/>
    <cellStyle name="Normal 2 4 5" xfId="1915" xr:uid="{00000000-0005-0000-0000-0000050D0000}"/>
    <cellStyle name="Normal 2 4 6" xfId="1916" xr:uid="{00000000-0005-0000-0000-0000060D0000}"/>
    <cellStyle name="Normal 2 4 7" xfId="1917" xr:uid="{00000000-0005-0000-0000-0000070D0000}"/>
    <cellStyle name="Normal 2 4 8" xfId="3753" xr:uid="{00000000-0005-0000-0000-0000080D0000}"/>
    <cellStyle name="Normal 2 4 9" xfId="3754" xr:uid="{00000000-0005-0000-0000-0000090D0000}"/>
    <cellStyle name="Normal 2 4_ContasExternas" xfId="3755" xr:uid="{00000000-0005-0000-0000-00000A0D0000}"/>
    <cellStyle name="Normal 2 5" xfId="1918" xr:uid="{00000000-0005-0000-0000-00000B0D0000}"/>
    <cellStyle name="Normal 2 5 10" xfId="3756" xr:uid="{00000000-0005-0000-0000-00000C0D0000}"/>
    <cellStyle name="Normal 2 5 11" xfId="3757" xr:uid="{00000000-0005-0000-0000-00000D0D0000}"/>
    <cellStyle name="Normal 2 5 12" xfId="3758" xr:uid="{00000000-0005-0000-0000-00000E0D0000}"/>
    <cellStyle name="Normal 2 5 2" xfId="1919" xr:uid="{00000000-0005-0000-0000-00000F0D0000}"/>
    <cellStyle name="Normal 2 5 3" xfId="1920" xr:uid="{00000000-0005-0000-0000-0000100D0000}"/>
    <cellStyle name="Normal 2 5 4" xfId="1921" xr:uid="{00000000-0005-0000-0000-0000110D0000}"/>
    <cellStyle name="Normal 2 5 5" xfId="1922" xr:uid="{00000000-0005-0000-0000-0000120D0000}"/>
    <cellStyle name="Normal 2 5 6" xfId="1923" xr:uid="{00000000-0005-0000-0000-0000130D0000}"/>
    <cellStyle name="Normal 2 5 7" xfId="1924" xr:uid="{00000000-0005-0000-0000-0000140D0000}"/>
    <cellStyle name="Normal 2 5 8" xfId="3759" xr:uid="{00000000-0005-0000-0000-0000150D0000}"/>
    <cellStyle name="Normal 2 5 9" xfId="3760" xr:uid="{00000000-0005-0000-0000-0000160D0000}"/>
    <cellStyle name="Normal 2 5_ContasExternas" xfId="3761" xr:uid="{00000000-0005-0000-0000-0000170D0000}"/>
    <cellStyle name="Normal 2 6" xfId="1925" xr:uid="{00000000-0005-0000-0000-0000180D0000}"/>
    <cellStyle name="Normal 2 6 10" xfId="3762" xr:uid="{00000000-0005-0000-0000-0000190D0000}"/>
    <cellStyle name="Normal 2 6 11" xfId="3763" xr:uid="{00000000-0005-0000-0000-00001A0D0000}"/>
    <cellStyle name="Normal 2 6 12" xfId="3764" xr:uid="{00000000-0005-0000-0000-00001B0D0000}"/>
    <cellStyle name="Normal 2 6 2" xfId="1926" xr:uid="{00000000-0005-0000-0000-00001C0D0000}"/>
    <cellStyle name="Normal 2 6 3" xfId="1927" xr:uid="{00000000-0005-0000-0000-00001D0D0000}"/>
    <cellStyle name="Normal 2 6 4" xfId="1928" xr:uid="{00000000-0005-0000-0000-00001E0D0000}"/>
    <cellStyle name="Normal 2 6 5" xfId="1929" xr:uid="{00000000-0005-0000-0000-00001F0D0000}"/>
    <cellStyle name="Normal 2 6 6" xfId="1930" xr:uid="{00000000-0005-0000-0000-0000200D0000}"/>
    <cellStyle name="Normal 2 6 7" xfId="1931" xr:uid="{00000000-0005-0000-0000-0000210D0000}"/>
    <cellStyle name="Normal 2 6 8" xfId="3765" xr:uid="{00000000-0005-0000-0000-0000220D0000}"/>
    <cellStyle name="Normal 2 6 9" xfId="3766" xr:uid="{00000000-0005-0000-0000-0000230D0000}"/>
    <cellStyle name="Normal 2 6_ContasExternas" xfId="3767" xr:uid="{00000000-0005-0000-0000-0000240D0000}"/>
    <cellStyle name="Normal 2 7" xfId="1932" xr:uid="{00000000-0005-0000-0000-0000250D0000}"/>
    <cellStyle name="Normal 2 7 10" xfId="3768" xr:uid="{00000000-0005-0000-0000-0000260D0000}"/>
    <cellStyle name="Normal 2 7 11" xfId="3769" xr:uid="{00000000-0005-0000-0000-0000270D0000}"/>
    <cellStyle name="Normal 2 7 12" xfId="3770" xr:uid="{00000000-0005-0000-0000-0000280D0000}"/>
    <cellStyle name="Normal 2 7 2" xfId="1933" xr:uid="{00000000-0005-0000-0000-0000290D0000}"/>
    <cellStyle name="Normal 2 7 3" xfId="1934" xr:uid="{00000000-0005-0000-0000-00002A0D0000}"/>
    <cellStyle name="Normal 2 7 4" xfId="1935" xr:uid="{00000000-0005-0000-0000-00002B0D0000}"/>
    <cellStyle name="Normal 2 7 5" xfId="1936" xr:uid="{00000000-0005-0000-0000-00002C0D0000}"/>
    <cellStyle name="Normal 2 7 6" xfId="1937" xr:uid="{00000000-0005-0000-0000-00002D0D0000}"/>
    <cellStyle name="Normal 2 7 7" xfId="1938" xr:uid="{00000000-0005-0000-0000-00002E0D0000}"/>
    <cellStyle name="Normal 2 7 8" xfId="3771" xr:uid="{00000000-0005-0000-0000-00002F0D0000}"/>
    <cellStyle name="Normal 2 7 9" xfId="3772" xr:uid="{00000000-0005-0000-0000-0000300D0000}"/>
    <cellStyle name="Normal 2 7_ContasExternas" xfId="3773" xr:uid="{00000000-0005-0000-0000-0000310D0000}"/>
    <cellStyle name="Normal 2 8" xfId="1939" xr:uid="{00000000-0005-0000-0000-0000320D0000}"/>
    <cellStyle name="Normal 2 8 10" xfId="3774" xr:uid="{00000000-0005-0000-0000-0000330D0000}"/>
    <cellStyle name="Normal 2 8 11" xfId="3775" xr:uid="{00000000-0005-0000-0000-0000340D0000}"/>
    <cellStyle name="Normal 2 8 12" xfId="3776" xr:uid="{00000000-0005-0000-0000-0000350D0000}"/>
    <cellStyle name="Normal 2 8 2" xfId="1940" xr:uid="{00000000-0005-0000-0000-0000360D0000}"/>
    <cellStyle name="Normal 2 8 3" xfId="1941" xr:uid="{00000000-0005-0000-0000-0000370D0000}"/>
    <cellStyle name="Normal 2 8 4" xfId="1942" xr:uid="{00000000-0005-0000-0000-0000380D0000}"/>
    <cellStyle name="Normal 2 8 5" xfId="1943" xr:uid="{00000000-0005-0000-0000-0000390D0000}"/>
    <cellStyle name="Normal 2 8 6" xfId="1944" xr:uid="{00000000-0005-0000-0000-00003A0D0000}"/>
    <cellStyle name="Normal 2 8 7" xfId="1945" xr:uid="{00000000-0005-0000-0000-00003B0D0000}"/>
    <cellStyle name="Normal 2 8 8" xfId="3777" xr:uid="{00000000-0005-0000-0000-00003C0D0000}"/>
    <cellStyle name="Normal 2 8 9" xfId="3778" xr:uid="{00000000-0005-0000-0000-00003D0D0000}"/>
    <cellStyle name="Normal 2 8_ContasExternas" xfId="3779" xr:uid="{00000000-0005-0000-0000-00003E0D0000}"/>
    <cellStyle name="Normal 2 9" xfId="1946" xr:uid="{00000000-0005-0000-0000-00003F0D0000}"/>
    <cellStyle name="Normal 2 9 10" xfId="3780" xr:uid="{00000000-0005-0000-0000-0000400D0000}"/>
    <cellStyle name="Normal 2 9 11" xfId="3781" xr:uid="{00000000-0005-0000-0000-0000410D0000}"/>
    <cellStyle name="Normal 2 9 12" xfId="3782" xr:uid="{00000000-0005-0000-0000-0000420D0000}"/>
    <cellStyle name="Normal 2 9 2" xfId="1947" xr:uid="{00000000-0005-0000-0000-0000430D0000}"/>
    <cellStyle name="Normal 2 9 3" xfId="1948" xr:uid="{00000000-0005-0000-0000-0000440D0000}"/>
    <cellStyle name="Normal 2 9 4" xfId="1949" xr:uid="{00000000-0005-0000-0000-0000450D0000}"/>
    <cellStyle name="Normal 2 9 5" xfId="1950" xr:uid="{00000000-0005-0000-0000-0000460D0000}"/>
    <cellStyle name="Normal 2 9 6" xfId="1951" xr:uid="{00000000-0005-0000-0000-0000470D0000}"/>
    <cellStyle name="Normal 2 9 7" xfId="1952" xr:uid="{00000000-0005-0000-0000-0000480D0000}"/>
    <cellStyle name="Normal 2 9 8" xfId="3783" xr:uid="{00000000-0005-0000-0000-0000490D0000}"/>
    <cellStyle name="Normal 2 9 9" xfId="3784" xr:uid="{00000000-0005-0000-0000-00004A0D0000}"/>
    <cellStyle name="Normal 2 9_ContasExternas" xfId="3785" xr:uid="{00000000-0005-0000-0000-00004B0D0000}"/>
    <cellStyle name="Normal 2_ContasExternas" xfId="3786" xr:uid="{00000000-0005-0000-0000-00004C0D0000}"/>
    <cellStyle name="Normal 20" xfId="3787" xr:uid="{00000000-0005-0000-0000-00004D0D0000}"/>
    <cellStyle name="Normal 21" xfId="3788" xr:uid="{00000000-0005-0000-0000-00004E0D0000}"/>
    <cellStyle name="Normal 22" xfId="3789" xr:uid="{00000000-0005-0000-0000-00004F0D0000}"/>
    <cellStyle name="Normal 23" xfId="3790" xr:uid="{00000000-0005-0000-0000-0000500D0000}"/>
    <cellStyle name="Normal 24" xfId="3791" xr:uid="{00000000-0005-0000-0000-0000510D0000}"/>
    <cellStyle name="Normal 25" xfId="3792" xr:uid="{00000000-0005-0000-0000-0000520D0000}"/>
    <cellStyle name="Normal 26" xfId="3793" xr:uid="{00000000-0005-0000-0000-0000530D0000}"/>
    <cellStyle name="Normal 27" xfId="3794" xr:uid="{00000000-0005-0000-0000-0000540D0000}"/>
    <cellStyle name="Normal 28" xfId="3795" xr:uid="{00000000-0005-0000-0000-0000550D0000}"/>
    <cellStyle name="Normal 29" xfId="3796" xr:uid="{00000000-0005-0000-0000-0000560D0000}"/>
    <cellStyle name="Normal 3" xfId="21" xr:uid="{00000000-0005-0000-0000-0000570D0000}"/>
    <cellStyle name="Normal 3 2" xfId="91" xr:uid="{00000000-0005-0000-0000-0000580D0000}"/>
    <cellStyle name="Normal 3_Trimestral" xfId="3797" xr:uid="{00000000-0005-0000-0000-0000590D0000}"/>
    <cellStyle name="Normal 30" xfId="3798" xr:uid="{00000000-0005-0000-0000-00005A0D0000}"/>
    <cellStyle name="Normal 31" xfId="158" xr:uid="{00000000-0005-0000-0000-00005B0D0000}"/>
    <cellStyle name="Normal 4" xfId="22" xr:uid="{00000000-0005-0000-0000-00005C0D0000}"/>
    <cellStyle name="Normal 4 2" xfId="3799" xr:uid="{00000000-0005-0000-0000-00005D0D0000}"/>
    <cellStyle name="Normal 4 3" xfId="3800" xr:uid="{00000000-0005-0000-0000-00005E0D0000}"/>
    <cellStyle name="Normal 4 4" xfId="3801" xr:uid="{00000000-0005-0000-0000-00005F0D0000}"/>
    <cellStyle name="Normal 4_ContasExternas" xfId="3802" xr:uid="{00000000-0005-0000-0000-0000600D0000}"/>
    <cellStyle name="Normal 5" xfId="38" xr:uid="{00000000-0005-0000-0000-0000610D0000}"/>
    <cellStyle name="Normal 6" xfId="173" xr:uid="{00000000-0005-0000-0000-0000620D0000}"/>
    <cellStyle name="Normal 7" xfId="177" xr:uid="{00000000-0005-0000-0000-0000630D0000}"/>
    <cellStyle name="Normal 8" xfId="192" xr:uid="{00000000-0005-0000-0000-0000640D0000}"/>
    <cellStyle name="Normal 8 10" xfId="3803" xr:uid="{00000000-0005-0000-0000-0000650D0000}"/>
    <cellStyle name="Normal 8 11" xfId="3804" xr:uid="{00000000-0005-0000-0000-0000660D0000}"/>
    <cellStyle name="Normal 8 12" xfId="3805" xr:uid="{00000000-0005-0000-0000-0000670D0000}"/>
    <cellStyle name="Normal 8 2" xfId="1953" xr:uid="{00000000-0005-0000-0000-0000680D0000}"/>
    <cellStyle name="Normal 8 3" xfId="1954" xr:uid="{00000000-0005-0000-0000-0000690D0000}"/>
    <cellStyle name="Normal 8 4" xfId="1955" xr:uid="{00000000-0005-0000-0000-00006A0D0000}"/>
    <cellStyle name="Normal 8 5" xfId="1956" xr:uid="{00000000-0005-0000-0000-00006B0D0000}"/>
    <cellStyle name="Normal 8 6" xfId="1957" xr:uid="{00000000-0005-0000-0000-00006C0D0000}"/>
    <cellStyle name="Normal 8 7" xfId="1958" xr:uid="{00000000-0005-0000-0000-00006D0D0000}"/>
    <cellStyle name="Normal 8 8" xfId="3806" xr:uid="{00000000-0005-0000-0000-00006E0D0000}"/>
    <cellStyle name="Normal 8 9" xfId="3807" xr:uid="{00000000-0005-0000-0000-00006F0D0000}"/>
    <cellStyle name="Normal 8_ContasExternas" xfId="3808" xr:uid="{00000000-0005-0000-0000-0000700D0000}"/>
    <cellStyle name="Normal 9" xfId="209" xr:uid="{00000000-0005-0000-0000-0000710D0000}"/>
    <cellStyle name="Nota" xfId="80" xr:uid="{00000000-0005-0000-0000-0000720D0000}"/>
    <cellStyle name="Nota 10" xfId="3810" xr:uid="{00000000-0005-0000-0000-0000730D0000}"/>
    <cellStyle name="Nota 11" xfId="3811" xr:uid="{00000000-0005-0000-0000-0000740D0000}"/>
    <cellStyle name="Nota 12" xfId="3812" xr:uid="{00000000-0005-0000-0000-0000750D0000}"/>
    <cellStyle name="Nota 2" xfId="162" xr:uid="{00000000-0005-0000-0000-0000760D0000}"/>
    <cellStyle name="Nota 2 2" xfId="1959" xr:uid="{00000000-0005-0000-0000-0000770D0000}"/>
    <cellStyle name="Nota 2_Trimestral" xfId="3813" xr:uid="{00000000-0005-0000-0000-0000780D0000}"/>
    <cellStyle name="Nota 3" xfId="170" xr:uid="{00000000-0005-0000-0000-0000790D0000}"/>
    <cellStyle name="Nota 3 2" xfId="1960" xr:uid="{00000000-0005-0000-0000-00007A0D0000}"/>
    <cellStyle name="Nota 3_Trimestral" xfId="3814" xr:uid="{00000000-0005-0000-0000-00007B0D0000}"/>
    <cellStyle name="Nota 4" xfId="1961" xr:uid="{00000000-0005-0000-0000-00007C0D0000}"/>
    <cellStyle name="Nota 5" xfId="1962" xr:uid="{00000000-0005-0000-0000-00007D0D0000}"/>
    <cellStyle name="Nota 6" xfId="1963" xr:uid="{00000000-0005-0000-0000-00007E0D0000}"/>
    <cellStyle name="Nota 7" xfId="1964" xr:uid="{00000000-0005-0000-0000-00007F0D0000}"/>
    <cellStyle name="Nota 8" xfId="3815" xr:uid="{00000000-0005-0000-0000-0000800D0000}"/>
    <cellStyle name="Nota 9" xfId="3816" xr:uid="{00000000-0005-0000-0000-0000810D0000}"/>
    <cellStyle name="Nota_Trimestral" xfId="3809" xr:uid="{00000000-0005-0000-0000-0000820D0000}"/>
    <cellStyle name="Note 2" xfId="1965" xr:uid="{00000000-0005-0000-0000-0000830D0000}"/>
    <cellStyle name="Note 2 10" xfId="3818" xr:uid="{00000000-0005-0000-0000-0000840D0000}"/>
    <cellStyle name="Note 2 11" xfId="3819" xr:uid="{00000000-0005-0000-0000-0000850D0000}"/>
    <cellStyle name="Note 2 12" xfId="3820" xr:uid="{00000000-0005-0000-0000-0000860D0000}"/>
    <cellStyle name="Note 2 2" xfId="1966" xr:uid="{00000000-0005-0000-0000-0000870D0000}"/>
    <cellStyle name="Note 2 3" xfId="1967" xr:uid="{00000000-0005-0000-0000-0000880D0000}"/>
    <cellStyle name="Note 2 4" xfId="1968" xr:uid="{00000000-0005-0000-0000-0000890D0000}"/>
    <cellStyle name="Note 2 5" xfId="1969" xr:uid="{00000000-0005-0000-0000-00008A0D0000}"/>
    <cellStyle name="Note 2 6" xfId="1970" xr:uid="{00000000-0005-0000-0000-00008B0D0000}"/>
    <cellStyle name="Note 2 7" xfId="1971" xr:uid="{00000000-0005-0000-0000-00008C0D0000}"/>
    <cellStyle name="Note 2 8" xfId="3821" xr:uid="{00000000-0005-0000-0000-00008D0D0000}"/>
    <cellStyle name="Note 2 9" xfId="3822" xr:uid="{00000000-0005-0000-0000-00008E0D0000}"/>
    <cellStyle name="Note 2_Trimestral" xfId="3817" xr:uid="{00000000-0005-0000-0000-00008F0D0000}"/>
    <cellStyle name="Note 3" xfId="1972" xr:uid="{00000000-0005-0000-0000-0000900D0000}"/>
    <cellStyle name="Note 3 10" xfId="3824" xr:uid="{00000000-0005-0000-0000-0000910D0000}"/>
    <cellStyle name="Note 3 11" xfId="3825" xr:uid="{00000000-0005-0000-0000-0000920D0000}"/>
    <cellStyle name="Note 3 12" xfId="3826" xr:uid="{00000000-0005-0000-0000-0000930D0000}"/>
    <cellStyle name="Note 3 2" xfId="1973" xr:uid="{00000000-0005-0000-0000-0000940D0000}"/>
    <cellStyle name="Note 3 3" xfId="1974" xr:uid="{00000000-0005-0000-0000-0000950D0000}"/>
    <cellStyle name="Note 3 4" xfId="1975" xr:uid="{00000000-0005-0000-0000-0000960D0000}"/>
    <cellStyle name="Note 3 5" xfId="1976" xr:uid="{00000000-0005-0000-0000-0000970D0000}"/>
    <cellStyle name="Note 3 6" xfId="1977" xr:uid="{00000000-0005-0000-0000-0000980D0000}"/>
    <cellStyle name="Note 3 7" xfId="1978" xr:uid="{00000000-0005-0000-0000-0000990D0000}"/>
    <cellStyle name="Note 3 8" xfId="3827" xr:uid="{00000000-0005-0000-0000-00009A0D0000}"/>
    <cellStyle name="Note 3 9" xfId="3828" xr:uid="{00000000-0005-0000-0000-00009B0D0000}"/>
    <cellStyle name="Note 3_Trimestral" xfId="3823" xr:uid="{00000000-0005-0000-0000-00009C0D0000}"/>
    <cellStyle name="Note 4" xfId="1979" xr:uid="{00000000-0005-0000-0000-00009D0D0000}"/>
    <cellStyle name="Note 4 10" xfId="3830" xr:uid="{00000000-0005-0000-0000-00009E0D0000}"/>
    <cellStyle name="Note 4 11" xfId="3831" xr:uid="{00000000-0005-0000-0000-00009F0D0000}"/>
    <cellStyle name="Note 4 12" xfId="3832" xr:uid="{00000000-0005-0000-0000-0000A00D0000}"/>
    <cellStyle name="Note 4 2" xfId="1980" xr:uid="{00000000-0005-0000-0000-0000A10D0000}"/>
    <cellStyle name="Note 4 3" xfId="1981" xr:uid="{00000000-0005-0000-0000-0000A20D0000}"/>
    <cellStyle name="Note 4 4" xfId="1982" xr:uid="{00000000-0005-0000-0000-0000A30D0000}"/>
    <cellStyle name="Note 4 5" xfId="1983" xr:uid="{00000000-0005-0000-0000-0000A40D0000}"/>
    <cellStyle name="Note 4 6" xfId="1984" xr:uid="{00000000-0005-0000-0000-0000A50D0000}"/>
    <cellStyle name="Note 4 7" xfId="1985" xr:uid="{00000000-0005-0000-0000-0000A60D0000}"/>
    <cellStyle name="Note 4 8" xfId="3833" xr:uid="{00000000-0005-0000-0000-0000A70D0000}"/>
    <cellStyle name="Note 4 9" xfId="3834" xr:uid="{00000000-0005-0000-0000-0000A80D0000}"/>
    <cellStyle name="Note 4_Trimestral" xfId="3829" xr:uid="{00000000-0005-0000-0000-0000A90D0000}"/>
    <cellStyle name="Note 5" xfId="1986" xr:uid="{00000000-0005-0000-0000-0000AA0D0000}"/>
    <cellStyle name="Note 5 10" xfId="3836" xr:uid="{00000000-0005-0000-0000-0000AB0D0000}"/>
    <cellStyle name="Note 5 11" xfId="3837" xr:uid="{00000000-0005-0000-0000-0000AC0D0000}"/>
    <cellStyle name="Note 5 12" xfId="3838" xr:uid="{00000000-0005-0000-0000-0000AD0D0000}"/>
    <cellStyle name="Note 5 2" xfId="1987" xr:uid="{00000000-0005-0000-0000-0000AE0D0000}"/>
    <cellStyle name="Note 5 3" xfId="1988" xr:uid="{00000000-0005-0000-0000-0000AF0D0000}"/>
    <cellStyle name="Note 5 4" xfId="1989" xr:uid="{00000000-0005-0000-0000-0000B00D0000}"/>
    <cellStyle name="Note 5 5" xfId="1990" xr:uid="{00000000-0005-0000-0000-0000B10D0000}"/>
    <cellStyle name="Note 5 6" xfId="1991" xr:uid="{00000000-0005-0000-0000-0000B20D0000}"/>
    <cellStyle name="Note 5 7" xfId="1992" xr:uid="{00000000-0005-0000-0000-0000B30D0000}"/>
    <cellStyle name="Note 5 8" xfId="3839" xr:uid="{00000000-0005-0000-0000-0000B40D0000}"/>
    <cellStyle name="Note 5 9" xfId="3840" xr:uid="{00000000-0005-0000-0000-0000B50D0000}"/>
    <cellStyle name="Note 5_Trimestral" xfId="3835" xr:uid="{00000000-0005-0000-0000-0000B60D0000}"/>
    <cellStyle name="Note 6" xfId="1993" xr:uid="{00000000-0005-0000-0000-0000B70D0000}"/>
    <cellStyle name="Note 6 10" xfId="3842" xr:uid="{00000000-0005-0000-0000-0000B80D0000}"/>
    <cellStyle name="Note 6 11" xfId="3843" xr:uid="{00000000-0005-0000-0000-0000B90D0000}"/>
    <cellStyle name="Note 6 12" xfId="3844" xr:uid="{00000000-0005-0000-0000-0000BA0D0000}"/>
    <cellStyle name="Note 6 2" xfId="1994" xr:uid="{00000000-0005-0000-0000-0000BB0D0000}"/>
    <cellStyle name="Note 6 3" xfId="1995" xr:uid="{00000000-0005-0000-0000-0000BC0D0000}"/>
    <cellStyle name="Note 6 4" xfId="1996" xr:uid="{00000000-0005-0000-0000-0000BD0D0000}"/>
    <cellStyle name="Note 6 5" xfId="1997" xr:uid="{00000000-0005-0000-0000-0000BE0D0000}"/>
    <cellStyle name="Note 6 6" xfId="1998" xr:uid="{00000000-0005-0000-0000-0000BF0D0000}"/>
    <cellStyle name="Note 6 7" xfId="1999" xr:uid="{00000000-0005-0000-0000-0000C00D0000}"/>
    <cellStyle name="Note 6 8" xfId="3845" xr:uid="{00000000-0005-0000-0000-0000C10D0000}"/>
    <cellStyle name="Note 6 9" xfId="3846" xr:uid="{00000000-0005-0000-0000-0000C20D0000}"/>
    <cellStyle name="Note 6_Trimestral" xfId="3841" xr:uid="{00000000-0005-0000-0000-0000C30D0000}"/>
    <cellStyle name="Note 7" xfId="2000" xr:uid="{00000000-0005-0000-0000-0000C40D0000}"/>
    <cellStyle name="Note 7 10" xfId="3848" xr:uid="{00000000-0005-0000-0000-0000C50D0000}"/>
    <cellStyle name="Note 7 11" xfId="3849" xr:uid="{00000000-0005-0000-0000-0000C60D0000}"/>
    <cellStyle name="Note 7 12" xfId="3850" xr:uid="{00000000-0005-0000-0000-0000C70D0000}"/>
    <cellStyle name="Note 7 2" xfId="2001" xr:uid="{00000000-0005-0000-0000-0000C80D0000}"/>
    <cellStyle name="Note 7 3" xfId="2002" xr:uid="{00000000-0005-0000-0000-0000C90D0000}"/>
    <cellStyle name="Note 7 4" xfId="2003" xr:uid="{00000000-0005-0000-0000-0000CA0D0000}"/>
    <cellStyle name="Note 7 5" xfId="2004" xr:uid="{00000000-0005-0000-0000-0000CB0D0000}"/>
    <cellStyle name="Note 7 6" xfId="2005" xr:uid="{00000000-0005-0000-0000-0000CC0D0000}"/>
    <cellStyle name="Note 7 7" xfId="2006" xr:uid="{00000000-0005-0000-0000-0000CD0D0000}"/>
    <cellStyle name="Note 7 8" xfId="3851" xr:uid="{00000000-0005-0000-0000-0000CE0D0000}"/>
    <cellStyle name="Note 7 9" xfId="3852" xr:uid="{00000000-0005-0000-0000-0000CF0D0000}"/>
    <cellStyle name="Note 7_Trimestral" xfId="3847" xr:uid="{00000000-0005-0000-0000-0000D00D0000}"/>
    <cellStyle name="Note 8" xfId="2007" xr:uid="{00000000-0005-0000-0000-0000D10D0000}"/>
    <cellStyle name="Note 8 10" xfId="3854" xr:uid="{00000000-0005-0000-0000-0000D20D0000}"/>
    <cellStyle name="Note 8 11" xfId="3855" xr:uid="{00000000-0005-0000-0000-0000D30D0000}"/>
    <cellStyle name="Note 8 12" xfId="3856" xr:uid="{00000000-0005-0000-0000-0000D40D0000}"/>
    <cellStyle name="Note 8 2" xfId="2008" xr:uid="{00000000-0005-0000-0000-0000D50D0000}"/>
    <cellStyle name="Note 8 3" xfId="2009" xr:uid="{00000000-0005-0000-0000-0000D60D0000}"/>
    <cellStyle name="Note 8 4" xfId="2010" xr:uid="{00000000-0005-0000-0000-0000D70D0000}"/>
    <cellStyle name="Note 8 5" xfId="2011" xr:uid="{00000000-0005-0000-0000-0000D80D0000}"/>
    <cellStyle name="Note 8 6" xfId="2012" xr:uid="{00000000-0005-0000-0000-0000D90D0000}"/>
    <cellStyle name="Note 8 7" xfId="2013" xr:uid="{00000000-0005-0000-0000-0000DA0D0000}"/>
    <cellStyle name="Note 8 8" xfId="3857" xr:uid="{00000000-0005-0000-0000-0000DB0D0000}"/>
    <cellStyle name="Note 8 9" xfId="3858" xr:uid="{00000000-0005-0000-0000-0000DC0D0000}"/>
    <cellStyle name="Note 8_Trimestral" xfId="3853" xr:uid="{00000000-0005-0000-0000-0000DD0D0000}"/>
    <cellStyle name="Note 9" xfId="3859" xr:uid="{00000000-0005-0000-0000-0000DE0D0000}"/>
    <cellStyle name="Nulos" xfId="23" xr:uid="{00000000-0005-0000-0000-0000DF0D0000}"/>
    <cellStyle name="Output 2" xfId="2014" xr:uid="{00000000-0005-0000-0000-0000E00D0000}"/>
    <cellStyle name="Output 2 10" xfId="3861" xr:uid="{00000000-0005-0000-0000-0000E10D0000}"/>
    <cellStyle name="Output 2 11" xfId="3862" xr:uid="{00000000-0005-0000-0000-0000E20D0000}"/>
    <cellStyle name="Output 2 12" xfId="3863" xr:uid="{00000000-0005-0000-0000-0000E30D0000}"/>
    <cellStyle name="Output 2 2" xfId="2015" xr:uid="{00000000-0005-0000-0000-0000E40D0000}"/>
    <cellStyle name="Output 2 3" xfId="2016" xr:uid="{00000000-0005-0000-0000-0000E50D0000}"/>
    <cellStyle name="Output 2 4" xfId="2017" xr:uid="{00000000-0005-0000-0000-0000E60D0000}"/>
    <cellStyle name="Output 2 5" xfId="2018" xr:uid="{00000000-0005-0000-0000-0000E70D0000}"/>
    <cellStyle name="Output 2 6" xfId="2019" xr:uid="{00000000-0005-0000-0000-0000E80D0000}"/>
    <cellStyle name="Output 2 7" xfId="2020" xr:uid="{00000000-0005-0000-0000-0000E90D0000}"/>
    <cellStyle name="Output 2 8" xfId="3864" xr:uid="{00000000-0005-0000-0000-0000EA0D0000}"/>
    <cellStyle name="Output 2 9" xfId="3865" xr:uid="{00000000-0005-0000-0000-0000EB0D0000}"/>
    <cellStyle name="Output 2_Trimestral" xfId="3860" xr:uid="{00000000-0005-0000-0000-0000EC0D0000}"/>
    <cellStyle name="Output 3" xfId="2021" xr:uid="{00000000-0005-0000-0000-0000ED0D0000}"/>
    <cellStyle name="Output 3 10" xfId="3867" xr:uid="{00000000-0005-0000-0000-0000EE0D0000}"/>
    <cellStyle name="Output 3 11" xfId="3868" xr:uid="{00000000-0005-0000-0000-0000EF0D0000}"/>
    <cellStyle name="Output 3 12" xfId="3869" xr:uid="{00000000-0005-0000-0000-0000F00D0000}"/>
    <cellStyle name="Output 3 2" xfId="2022" xr:uid="{00000000-0005-0000-0000-0000F10D0000}"/>
    <cellStyle name="Output 3 3" xfId="2023" xr:uid="{00000000-0005-0000-0000-0000F20D0000}"/>
    <cellStyle name="Output 3 4" xfId="2024" xr:uid="{00000000-0005-0000-0000-0000F30D0000}"/>
    <cellStyle name="Output 3 5" xfId="2025" xr:uid="{00000000-0005-0000-0000-0000F40D0000}"/>
    <cellStyle name="Output 3 6" xfId="2026" xr:uid="{00000000-0005-0000-0000-0000F50D0000}"/>
    <cellStyle name="Output 3 7" xfId="2027" xr:uid="{00000000-0005-0000-0000-0000F60D0000}"/>
    <cellStyle name="Output 3 8" xfId="3870" xr:uid="{00000000-0005-0000-0000-0000F70D0000}"/>
    <cellStyle name="Output 3 9" xfId="3871" xr:uid="{00000000-0005-0000-0000-0000F80D0000}"/>
    <cellStyle name="Output 3_Trimestral" xfId="3866" xr:uid="{00000000-0005-0000-0000-0000F90D0000}"/>
    <cellStyle name="Output 4" xfId="2028" xr:uid="{00000000-0005-0000-0000-0000FA0D0000}"/>
    <cellStyle name="Output 4 10" xfId="3873" xr:uid="{00000000-0005-0000-0000-0000FB0D0000}"/>
    <cellStyle name="Output 4 11" xfId="3874" xr:uid="{00000000-0005-0000-0000-0000FC0D0000}"/>
    <cellStyle name="Output 4 12" xfId="3875" xr:uid="{00000000-0005-0000-0000-0000FD0D0000}"/>
    <cellStyle name="Output 4 2" xfId="2029" xr:uid="{00000000-0005-0000-0000-0000FE0D0000}"/>
    <cellStyle name="Output 4 3" xfId="2030" xr:uid="{00000000-0005-0000-0000-0000FF0D0000}"/>
    <cellStyle name="Output 4 4" xfId="2031" xr:uid="{00000000-0005-0000-0000-0000000E0000}"/>
    <cellStyle name="Output 4 5" xfId="2032" xr:uid="{00000000-0005-0000-0000-0000010E0000}"/>
    <cellStyle name="Output 4 6" xfId="2033" xr:uid="{00000000-0005-0000-0000-0000020E0000}"/>
    <cellStyle name="Output 4 7" xfId="2034" xr:uid="{00000000-0005-0000-0000-0000030E0000}"/>
    <cellStyle name="Output 4 8" xfId="3876" xr:uid="{00000000-0005-0000-0000-0000040E0000}"/>
    <cellStyle name="Output 4 9" xfId="3877" xr:uid="{00000000-0005-0000-0000-0000050E0000}"/>
    <cellStyle name="Output 4_Trimestral" xfId="3872" xr:uid="{00000000-0005-0000-0000-0000060E0000}"/>
    <cellStyle name="Output 5" xfId="2035" xr:uid="{00000000-0005-0000-0000-0000070E0000}"/>
    <cellStyle name="Output 5 10" xfId="3879" xr:uid="{00000000-0005-0000-0000-0000080E0000}"/>
    <cellStyle name="Output 5 11" xfId="3880" xr:uid="{00000000-0005-0000-0000-0000090E0000}"/>
    <cellStyle name="Output 5 12" xfId="3881" xr:uid="{00000000-0005-0000-0000-00000A0E0000}"/>
    <cellStyle name="Output 5 2" xfId="2036" xr:uid="{00000000-0005-0000-0000-00000B0E0000}"/>
    <cellStyle name="Output 5 3" xfId="2037" xr:uid="{00000000-0005-0000-0000-00000C0E0000}"/>
    <cellStyle name="Output 5 4" xfId="2038" xr:uid="{00000000-0005-0000-0000-00000D0E0000}"/>
    <cellStyle name="Output 5 5" xfId="2039" xr:uid="{00000000-0005-0000-0000-00000E0E0000}"/>
    <cellStyle name="Output 5 6" xfId="2040" xr:uid="{00000000-0005-0000-0000-00000F0E0000}"/>
    <cellStyle name="Output 5 7" xfId="2041" xr:uid="{00000000-0005-0000-0000-0000100E0000}"/>
    <cellStyle name="Output 5 8" xfId="3882" xr:uid="{00000000-0005-0000-0000-0000110E0000}"/>
    <cellStyle name="Output 5 9" xfId="3883" xr:uid="{00000000-0005-0000-0000-0000120E0000}"/>
    <cellStyle name="Output 5_Trimestral" xfId="3878" xr:uid="{00000000-0005-0000-0000-0000130E0000}"/>
    <cellStyle name="Output 6" xfId="2042" xr:uid="{00000000-0005-0000-0000-0000140E0000}"/>
    <cellStyle name="Output 6 10" xfId="3885" xr:uid="{00000000-0005-0000-0000-0000150E0000}"/>
    <cellStyle name="Output 6 11" xfId="3886" xr:uid="{00000000-0005-0000-0000-0000160E0000}"/>
    <cellStyle name="Output 6 12" xfId="3887" xr:uid="{00000000-0005-0000-0000-0000170E0000}"/>
    <cellStyle name="Output 6 2" xfId="2043" xr:uid="{00000000-0005-0000-0000-0000180E0000}"/>
    <cellStyle name="Output 6 3" xfId="2044" xr:uid="{00000000-0005-0000-0000-0000190E0000}"/>
    <cellStyle name="Output 6 4" xfId="2045" xr:uid="{00000000-0005-0000-0000-00001A0E0000}"/>
    <cellStyle name="Output 6 5" xfId="2046" xr:uid="{00000000-0005-0000-0000-00001B0E0000}"/>
    <cellStyle name="Output 6 6" xfId="2047" xr:uid="{00000000-0005-0000-0000-00001C0E0000}"/>
    <cellStyle name="Output 6 7" xfId="2048" xr:uid="{00000000-0005-0000-0000-00001D0E0000}"/>
    <cellStyle name="Output 6 8" xfId="3888" xr:uid="{00000000-0005-0000-0000-00001E0E0000}"/>
    <cellStyle name="Output 6 9" xfId="3889" xr:uid="{00000000-0005-0000-0000-00001F0E0000}"/>
    <cellStyle name="Output 6_Trimestral" xfId="3884" xr:uid="{00000000-0005-0000-0000-0000200E0000}"/>
    <cellStyle name="Output 7" xfId="2049" xr:uid="{00000000-0005-0000-0000-0000210E0000}"/>
    <cellStyle name="Output 7 10" xfId="3891" xr:uid="{00000000-0005-0000-0000-0000220E0000}"/>
    <cellStyle name="Output 7 11" xfId="3892" xr:uid="{00000000-0005-0000-0000-0000230E0000}"/>
    <cellStyle name="Output 7 12" xfId="3893" xr:uid="{00000000-0005-0000-0000-0000240E0000}"/>
    <cellStyle name="Output 7 2" xfId="2050" xr:uid="{00000000-0005-0000-0000-0000250E0000}"/>
    <cellStyle name="Output 7 3" xfId="2051" xr:uid="{00000000-0005-0000-0000-0000260E0000}"/>
    <cellStyle name="Output 7 4" xfId="2052" xr:uid="{00000000-0005-0000-0000-0000270E0000}"/>
    <cellStyle name="Output 7 5" xfId="2053" xr:uid="{00000000-0005-0000-0000-0000280E0000}"/>
    <cellStyle name="Output 7 6" xfId="2054" xr:uid="{00000000-0005-0000-0000-0000290E0000}"/>
    <cellStyle name="Output 7 7" xfId="2055" xr:uid="{00000000-0005-0000-0000-00002A0E0000}"/>
    <cellStyle name="Output 7 8" xfId="3894" xr:uid="{00000000-0005-0000-0000-00002B0E0000}"/>
    <cellStyle name="Output 7 9" xfId="3895" xr:uid="{00000000-0005-0000-0000-00002C0E0000}"/>
    <cellStyle name="Output 7_Trimestral" xfId="3890" xr:uid="{00000000-0005-0000-0000-00002D0E0000}"/>
    <cellStyle name="Output 8" xfId="2056" xr:uid="{00000000-0005-0000-0000-00002E0E0000}"/>
    <cellStyle name="Output 8 10" xfId="3897" xr:uid="{00000000-0005-0000-0000-00002F0E0000}"/>
    <cellStyle name="Output 8 11" xfId="3898" xr:uid="{00000000-0005-0000-0000-0000300E0000}"/>
    <cellStyle name="Output 8 12" xfId="3899" xr:uid="{00000000-0005-0000-0000-0000310E0000}"/>
    <cellStyle name="Output 8 2" xfId="2057" xr:uid="{00000000-0005-0000-0000-0000320E0000}"/>
    <cellStyle name="Output 8 3" xfId="2058" xr:uid="{00000000-0005-0000-0000-0000330E0000}"/>
    <cellStyle name="Output 8 4" xfId="2059" xr:uid="{00000000-0005-0000-0000-0000340E0000}"/>
    <cellStyle name="Output 8 5" xfId="2060" xr:uid="{00000000-0005-0000-0000-0000350E0000}"/>
    <cellStyle name="Output 8 6" xfId="2061" xr:uid="{00000000-0005-0000-0000-0000360E0000}"/>
    <cellStyle name="Output 8 7" xfId="2062" xr:uid="{00000000-0005-0000-0000-0000370E0000}"/>
    <cellStyle name="Output 8 8" xfId="3900" xr:uid="{00000000-0005-0000-0000-0000380E0000}"/>
    <cellStyle name="Output 8 9" xfId="3901" xr:uid="{00000000-0005-0000-0000-0000390E0000}"/>
    <cellStyle name="Output 8_Trimestral" xfId="3896" xr:uid="{00000000-0005-0000-0000-00003A0E0000}"/>
    <cellStyle name="Output 9" xfId="3902" xr:uid="{00000000-0005-0000-0000-00003B0E0000}"/>
    <cellStyle name="Percent" xfId="24" builtinId="5"/>
    <cellStyle name="Percent 10" xfId="3903" xr:uid="{00000000-0005-0000-0000-00003C0E0000}"/>
    <cellStyle name="Percent 11" xfId="3904" xr:uid="{00000000-0005-0000-0000-00003D0E0000}"/>
    <cellStyle name="Percent 12" xfId="3905" xr:uid="{00000000-0005-0000-0000-00003E0E0000}"/>
    <cellStyle name="Percent 13" xfId="3906" xr:uid="{00000000-0005-0000-0000-00003F0E0000}"/>
    <cellStyle name="Percent 14" xfId="3907" xr:uid="{00000000-0005-0000-0000-0000400E0000}"/>
    <cellStyle name="Percent 15" xfId="3908" xr:uid="{00000000-0005-0000-0000-0000410E0000}"/>
    <cellStyle name="Percent 16" xfId="3909" xr:uid="{00000000-0005-0000-0000-0000420E0000}"/>
    <cellStyle name="Percent 17" xfId="3910" xr:uid="{00000000-0005-0000-0000-0000430E0000}"/>
    <cellStyle name="Percent 18" xfId="3911" xr:uid="{00000000-0005-0000-0000-0000440E0000}"/>
    <cellStyle name="Percent 19" xfId="3912" xr:uid="{00000000-0005-0000-0000-0000450E0000}"/>
    <cellStyle name="Percent 2" xfId="25" xr:uid="{00000000-0005-0000-0000-0000460E0000}"/>
    <cellStyle name="Percent 2 10" xfId="2063" xr:uid="{00000000-0005-0000-0000-0000470E0000}"/>
    <cellStyle name="Percent 2 10 10" xfId="3913" xr:uid="{00000000-0005-0000-0000-0000480E0000}"/>
    <cellStyle name="Percent 2 10 11" xfId="3914" xr:uid="{00000000-0005-0000-0000-0000490E0000}"/>
    <cellStyle name="Percent 2 10 12" xfId="3915" xr:uid="{00000000-0005-0000-0000-00004A0E0000}"/>
    <cellStyle name="Percent 2 10 2" xfId="2064" xr:uid="{00000000-0005-0000-0000-00004B0E0000}"/>
    <cellStyle name="Percent 2 10 3" xfId="2065" xr:uid="{00000000-0005-0000-0000-00004C0E0000}"/>
    <cellStyle name="Percent 2 10 4" xfId="2066" xr:uid="{00000000-0005-0000-0000-00004D0E0000}"/>
    <cellStyle name="Percent 2 10 5" xfId="2067" xr:uid="{00000000-0005-0000-0000-00004E0E0000}"/>
    <cellStyle name="Percent 2 10 6" xfId="2068" xr:uid="{00000000-0005-0000-0000-00004F0E0000}"/>
    <cellStyle name="Percent 2 10 7" xfId="2069" xr:uid="{00000000-0005-0000-0000-0000500E0000}"/>
    <cellStyle name="Percent 2 10 8" xfId="3916" xr:uid="{00000000-0005-0000-0000-0000510E0000}"/>
    <cellStyle name="Percent 2 10 9" xfId="3917" xr:uid="{00000000-0005-0000-0000-0000520E0000}"/>
    <cellStyle name="Percent 2 11" xfId="2070" xr:uid="{00000000-0005-0000-0000-0000530E0000}"/>
    <cellStyle name="Percent 2 12" xfId="2071" xr:uid="{00000000-0005-0000-0000-0000540E0000}"/>
    <cellStyle name="Percent 2 13" xfId="2072" xr:uid="{00000000-0005-0000-0000-0000550E0000}"/>
    <cellStyle name="Percent 2 14" xfId="2073" xr:uid="{00000000-0005-0000-0000-0000560E0000}"/>
    <cellStyle name="Percent 2 15" xfId="2074" xr:uid="{00000000-0005-0000-0000-0000570E0000}"/>
    <cellStyle name="Percent 2 16" xfId="2075" xr:uid="{00000000-0005-0000-0000-0000580E0000}"/>
    <cellStyle name="Percent 2 17" xfId="2076" xr:uid="{00000000-0005-0000-0000-0000590E0000}"/>
    <cellStyle name="Percent 2 18" xfId="2077" xr:uid="{00000000-0005-0000-0000-00005A0E0000}"/>
    <cellStyle name="Percent 2 19" xfId="3918" xr:uid="{00000000-0005-0000-0000-00005B0E0000}"/>
    <cellStyle name="Percent 2 2" xfId="2078" xr:uid="{00000000-0005-0000-0000-00005C0E0000}"/>
    <cellStyle name="Percent 2 2 10" xfId="3919" xr:uid="{00000000-0005-0000-0000-00005D0E0000}"/>
    <cellStyle name="Percent 2 2 11" xfId="3920" xr:uid="{00000000-0005-0000-0000-00005E0E0000}"/>
    <cellStyle name="Percent 2 2 12" xfId="3921" xr:uid="{00000000-0005-0000-0000-00005F0E0000}"/>
    <cellStyle name="Percent 2 2 2" xfId="2079" xr:uid="{00000000-0005-0000-0000-0000600E0000}"/>
    <cellStyle name="Percent 2 2 3" xfId="2080" xr:uid="{00000000-0005-0000-0000-0000610E0000}"/>
    <cellStyle name="Percent 2 2 4" xfId="2081" xr:uid="{00000000-0005-0000-0000-0000620E0000}"/>
    <cellStyle name="Percent 2 2 5" xfId="2082" xr:uid="{00000000-0005-0000-0000-0000630E0000}"/>
    <cellStyle name="Percent 2 2 6" xfId="2083" xr:uid="{00000000-0005-0000-0000-0000640E0000}"/>
    <cellStyle name="Percent 2 2 7" xfId="2084" xr:uid="{00000000-0005-0000-0000-0000650E0000}"/>
    <cellStyle name="Percent 2 2 8" xfId="3922" xr:uid="{00000000-0005-0000-0000-0000660E0000}"/>
    <cellStyle name="Percent 2 2 9" xfId="3923" xr:uid="{00000000-0005-0000-0000-0000670E0000}"/>
    <cellStyle name="Percent 2 20" xfId="3924" xr:uid="{00000000-0005-0000-0000-0000680E0000}"/>
    <cellStyle name="Percent 2 21" xfId="3925" xr:uid="{00000000-0005-0000-0000-0000690E0000}"/>
    <cellStyle name="Percent 2 22" xfId="3926" xr:uid="{00000000-0005-0000-0000-00006A0E0000}"/>
    <cellStyle name="Percent 2 23" xfId="3927" xr:uid="{00000000-0005-0000-0000-00006B0E0000}"/>
    <cellStyle name="Percent 2 3" xfId="2085" xr:uid="{00000000-0005-0000-0000-00006C0E0000}"/>
    <cellStyle name="Percent 2 3 10" xfId="3928" xr:uid="{00000000-0005-0000-0000-00006D0E0000}"/>
    <cellStyle name="Percent 2 3 11" xfId="3929" xr:uid="{00000000-0005-0000-0000-00006E0E0000}"/>
    <cellStyle name="Percent 2 3 12" xfId="3930" xr:uid="{00000000-0005-0000-0000-00006F0E0000}"/>
    <cellStyle name="Percent 2 3 2" xfId="2086" xr:uid="{00000000-0005-0000-0000-0000700E0000}"/>
    <cellStyle name="Percent 2 3 3" xfId="2087" xr:uid="{00000000-0005-0000-0000-0000710E0000}"/>
    <cellStyle name="Percent 2 3 4" xfId="2088" xr:uid="{00000000-0005-0000-0000-0000720E0000}"/>
    <cellStyle name="Percent 2 3 5" xfId="2089" xr:uid="{00000000-0005-0000-0000-0000730E0000}"/>
    <cellStyle name="Percent 2 3 6" xfId="2090" xr:uid="{00000000-0005-0000-0000-0000740E0000}"/>
    <cellStyle name="Percent 2 3 7" xfId="2091" xr:uid="{00000000-0005-0000-0000-0000750E0000}"/>
    <cellStyle name="Percent 2 3 8" xfId="3931" xr:uid="{00000000-0005-0000-0000-0000760E0000}"/>
    <cellStyle name="Percent 2 3 9" xfId="3932" xr:uid="{00000000-0005-0000-0000-0000770E0000}"/>
    <cellStyle name="Percent 2 4" xfId="2092" xr:uid="{00000000-0005-0000-0000-0000780E0000}"/>
    <cellStyle name="Percent 2 4 10" xfId="3933" xr:uid="{00000000-0005-0000-0000-0000790E0000}"/>
    <cellStyle name="Percent 2 4 11" xfId="3934" xr:uid="{00000000-0005-0000-0000-00007A0E0000}"/>
    <cellStyle name="Percent 2 4 12" xfId="3935" xr:uid="{00000000-0005-0000-0000-00007B0E0000}"/>
    <cellStyle name="Percent 2 4 2" xfId="2093" xr:uid="{00000000-0005-0000-0000-00007C0E0000}"/>
    <cellStyle name="Percent 2 4 3" xfId="2094" xr:uid="{00000000-0005-0000-0000-00007D0E0000}"/>
    <cellStyle name="Percent 2 4 4" xfId="2095" xr:uid="{00000000-0005-0000-0000-00007E0E0000}"/>
    <cellStyle name="Percent 2 4 5" xfId="2096" xr:uid="{00000000-0005-0000-0000-00007F0E0000}"/>
    <cellStyle name="Percent 2 4 6" xfId="2097" xr:uid="{00000000-0005-0000-0000-0000800E0000}"/>
    <cellStyle name="Percent 2 4 7" xfId="2098" xr:uid="{00000000-0005-0000-0000-0000810E0000}"/>
    <cellStyle name="Percent 2 4 8" xfId="3936" xr:uid="{00000000-0005-0000-0000-0000820E0000}"/>
    <cellStyle name="Percent 2 4 9" xfId="3937" xr:uid="{00000000-0005-0000-0000-0000830E0000}"/>
    <cellStyle name="Percent 2 5" xfId="2099" xr:uid="{00000000-0005-0000-0000-0000840E0000}"/>
    <cellStyle name="Percent 2 5 10" xfId="3938" xr:uid="{00000000-0005-0000-0000-0000850E0000}"/>
    <cellStyle name="Percent 2 5 11" xfId="3939" xr:uid="{00000000-0005-0000-0000-0000860E0000}"/>
    <cellStyle name="Percent 2 5 12" xfId="3940" xr:uid="{00000000-0005-0000-0000-0000870E0000}"/>
    <cellStyle name="Percent 2 5 2" xfId="2100" xr:uid="{00000000-0005-0000-0000-0000880E0000}"/>
    <cellStyle name="Percent 2 5 3" xfId="2101" xr:uid="{00000000-0005-0000-0000-0000890E0000}"/>
    <cellStyle name="Percent 2 5 4" xfId="2102" xr:uid="{00000000-0005-0000-0000-00008A0E0000}"/>
    <cellStyle name="Percent 2 5 5" xfId="2103" xr:uid="{00000000-0005-0000-0000-00008B0E0000}"/>
    <cellStyle name="Percent 2 5 6" xfId="2104" xr:uid="{00000000-0005-0000-0000-00008C0E0000}"/>
    <cellStyle name="Percent 2 5 7" xfId="2105" xr:uid="{00000000-0005-0000-0000-00008D0E0000}"/>
    <cellStyle name="Percent 2 5 8" xfId="3941" xr:uid="{00000000-0005-0000-0000-00008E0E0000}"/>
    <cellStyle name="Percent 2 5 9" xfId="3942" xr:uid="{00000000-0005-0000-0000-00008F0E0000}"/>
    <cellStyle name="Percent 2 6" xfId="2106" xr:uid="{00000000-0005-0000-0000-0000900E0000}"/>
    <cellStyle name="Percent 2 6 10" xfId="3943" xr:uid="{00000000-0005-0000-0000-0000910E0000}"/>
    <cellStyle name="Percent 2 6 11" xfId="3944" xr:uid="{00000000-0005-0000-0000-0000920E0000}"/>
    <cellStyle name="Percent 2 6 12" xfId="3945" xr:uid="{00000000-0005-0000-0000-0000930E0000}"/>
    <cellStyle name="Percent 2 6 2" xfId="2107" xr:uid="{00000000-0005-0000-0000-0000940E0000}"/>
    <cellStyle name="Percent 2 6 3" xfId="2108" xr:uid="{00000000-0005-0000-0000-0000950E0000}"/>
    <cellStyle name="Percent 2 6 4" xfId="2109" xr:uid="{00000000-0005-0000-0000-0000960E0000}"/>
    <cellStyle name="Percent 2 6 5" xfId="2110" xr:uid="{00000000-0005-0000-0000-0000970E0000}"/>
    <cellStyle name="Percent 2 6 6" xfId="2111" xr:uid="{00000000-0005-0000-0000-0000980E0000}"/>
    <cellStyle name="Percent 2 6 7" xfId="2112" xr:uid="{00000000-0005-0000-0000-0000990E0000}"/>
    <cellStyle name="Percent 2 6 8" xfId="3946" xr:uid="{00000000-0005-0000-0000-00009A0E0000}"/>
    <cellStyle name="Percent 2 6 9" xfId="3947" xr:uid="{00000000-0005-0000-0000-00009B0E0000}"/>
    <cellStyle name="Percent 2 7" xfId="2113" xr:uid="{00000000-0005-0000-0000-00009C0E0000}"/>
    <cellStyle name="Percent 2 7 10" xfId="3948" xr:uid="{00000000-0005-0000-0000-00009D0E0000}"/>
    <cellStyle name="Percent 2 7 11" xfId="3949" xr:uid="{00000000-0005-0000-0000-00009E0E0000}"/>
    <cellStyle name="Percent 2 7 12" xfId="3950" xr:uid="{00000000-0005-0000-0000-00009F0E0000}"/>
    <cellStyle name="Percent 2 7 2" xfId="2114" xr:uid="{00000000-0005-0000-0000-0000A00E0000}"/>
    <cellStyle name="Percent 2 7 3" xfId="2115" xr:uid="{00000000-0005-0000-0000-0000A10E0000}"/>
    <cellStyle name="Percent 2 7 4" xfId="2116" xr:uid="{00000000-0005-0000-0000-0000A20E0000}"/>
    <cellStyle name="Percent 2 7 5" xfId="2117" xr:uid="{00000000-0005-0000-0000-0000A30E0000}"/>
    <cellStyle name="Percent 2 7 6" xfId="2118" xr:uid="{00000000-0005-0000-0000-0000A40E0000}"/>
    <cellStyle name="Percent 2 7 7" xfId="2119" xr:uid="{00000000-0005-0000-0000-0000A50E0000}"/>
    <cellStyle name="Percent 2 7 8" xfId="3951" xr:uid="{00000000-0005-0000-0000-0000A60E0000}"/>
    <cellStyle name="Percent 2 7 9" xfId="3952" xr:uid="{00000000-0005-0000-0000-0000A70E0000}"/>
    <cellStyle name="Percent 2 8" xfId="2120" xr:uid="{00000000-0005-0000-0000-0000A80E0000}"/>
    <cellStyle name="Percent 2 8 10" xfId="3953" xr:uid="{00000000-0005-0000-0000-0000A90E0000}"/>
    <cellStyle name="Percent 2 8 11" xfId="3954" xr:uid="{00000000-0005-0000-0000-0000AA0E0000}"/>
    <cellStyle name="Percent 2 8 12" xfId="3955" xr:uid="{00000000-0005-0000-0000-0000AB0E0000}"/>
    <cellStyle name="Percent 2 8 2" xfId="2121" xr:uid="{00000000-0005-0000-0000-0000AC0E0000}"/>
    <cellStyle name="Percent 2 8 3" xfId="2122" xr:uid="{00000000-0005-0000-0000-0000AD0E0000}"/>
    <cellStyle name="Percent 2 8 4" xfId="2123" xr:uid="{00000000-0005-0000-0000-0000AE0E0000}"/>
    <cellStyle name="Percent 2 8 5" xfId="2124" xr:uid="{00000000-0005-0000-0000-0000AF0E0000}"/>
    <cellStyle name="Percent 2 8 6" xfId="2125" xr:uid="{00000000-0005-0000-0000-0000B00E0000}"/>
    <cellStyle name="Percent 2 8 7" xfId="2126" xr:uid="{00000000-0005-0000-0000-0000B10E0000}"/>
    <cellStyle name="Percent 2 8 8" xfId="3956" xr:uid="{00000000-0005-0000-0000-0000B20E0000}"/>
    <cellStyle name="Percent 2 8 9" xfId="3957" xr:uid="{00000000-0005-0000-0000-0000B30E0000}"/>
    <cellStyle name="Percent 2 9" xfId="2127" xr:uid="{00000000-0005-0000-0000-0000B40E0000}"/>
    <cellStyle name="Percent 2 9 10" xfId="3958" xr:uid="{00000000-0005-0000-0000-0000B50E0000}"/>
    <cellStyle name="Percent 2 9 11" xfId="3959" xr:uid="{00000000-0005-0000-0000-0000B60E0000}"/>
    <cellStyle name="Percent 2 9 12" xfId="3960" xr:uid="{00000000-0005-0000-0000-0000B70E0000}"/>
    <cellStyle name="Percent 2 9 2" xfId="2128" xr:uid="{00000000-0005-0000-0000-0000B80E0000}"/>
    <cellStyle name="Percent 2 9 3" xfId="2129" xr:uid="{00000000-0005-0000-0000-0000B90E0000}"/>
    <cellStyle name="Percent 2 9 4" xfId="2130" xr:uid="{00000000-0005-0000-0000-0000BA0E0000}"/>
    <cellStyle name="Percent 2 9 5" xfId="2131" xr:uid="{00000000-0005-0000-0000-0000BB0E0000}"/>
    <cellStyle name="Percent 2 9 6" xfId="2132" xr:uid="{00000000-0005-0000-0000-0000BC0E0000}"/>
    <cellStyle name="Percent 2 9 7" xfId="2133" xr:uid="{00000000-0005-0000-0000-0000BD0E0000}"/>
    <cellStyle name="Percent 2 9 8" xfId="3961" xr:uid="{00000000-0005-0000-0000-0000BE0E0000}"/>
    <cellStyle name="Percent 2 9 9" xfId="3962" xr:uid="{00000000-0005-0000-0000-0000BF0E0000}"/>
    <cellStyle name="Percent 20" xfId="3963" xr:uid="{00000000-0005-0000-0000-0000C00E0000}"/>
    <cellStyle name="Percent 21" xfId="3964" xr:uid="{00000000-0005-0000-0000-0000C10E0000}"/>
    <cellStyle name="Percent 22" xfId="3965" xr:uid="{00000000-0005-0000-0000-0000C20E0000}"/>
    <cellStyle name="Percent 23" xfId="3966" xr:uid="{00000000-0005-0000-0000-0000C30E0000}"/>
    <cellStyle name="Percent 3" xfId="26" xr:uid="{00000000-0005-0000-0000-0000C40E0000}"/>
    <cellStyle name="Percent 4" xfId="27" xr:uid="{00000000-0005-0000-0000-0000C50E0000}"/>
    <cellStyle name="Percent 5" xfId="28" xr:uid="{00000000-0005-0000-0000-0000C60E0000}"/>
    <cellStyle name="Percent 5 10" xfId="164" xr:uid="{00000000-0005-0000-0000-0000C70E0000}"/>
    <cellStyle name="Percent 5 11" xfId="176" xr:uid="{00000000-0005-0000-0000-0000C80E0000}"/>
    <cellStyle name="Percent 5 12" xfId="178" xr:uid="{00000000-0005-0000-0000-0000C90E0000}"/>
    <cellStyle name="Percent 5 13" xfId="188" xr:uid="{00000000-0005-0000-0000-0000CA0E0000}"/>
    <cellStyle name="Percent 5 14" xfId="181" xr:uid="{00000000-0005-0000-0000-0000CB0E0000}"/>
    <cellStyle name="Percent 5 15" xfId="190" xr:uid="{00000000-0005-0000-0000-0000CC0E0000}"/>
    <cellStyle name="Percent 5 16" xfId="193" xr:uid="{00000000-0005-0000-0000-0000CD0E0000}"/>
    <cellStyle name="Percent 5 17" xfId="205" xr:uid="{00000000-0005-0000-0000-0000CE0E0000}"/>
    <cellStyle name="Percent 5 18" xfId="196" xr:uid="{00000000-0005-0000-0000-0000CF0E0000}"/>
    <cellStyle name="Percent 5 19" xfId="207" xr:uid="{00000000-0005-0000-0000-0000D00E0000}"/>
    <cellStyle name="Percent 5 2" xfId="102" xr:uid="{00000000-0005-0000-0000-0000D10E0000}"/>
    <cellStyle name="Percent 5 20" xfId="210" xr:uid="{00000000-0005-0000-0000-0000D20E0000}"/>
    <cellStyle name="Percent 5 3" xfId="93" xr:uid="{00000000-0005-0000-0000-0000D30E0000}"/>
    <cellStyle name="Percent 5 4" xfId="94" xr:uid="{00000000-0005-0000-0000-0000D40E0000}"/>
    <cellStyle name="Percent 5 5" xfId="108" xr:uid="{00000000-0005-0000-0000-0000D50E0000}"/>
    <cellStyle name="Percent 5 6" xfId="110" xr:uid="{00000000-0005-0000-0000-0000D60E0000}"/>
    <cellStyle name="Percent 5 7" xfId="112" xr:uid="{00000000-0005-0000-0000-0000D70E0000}"/>
    <cellStyle name="Percent 5 8" xfId="115" xr:uid="{00000000-0005-0000-0000-0000D80E0000}"/>
    <cellStyle name="Percent 5 9" xfId="171" xr:uid="{00000000-0005-0000-0000-0000D90E0000}"/>
    <cellStyle name="Percent 6" xfId="3967" xr:uid="{00000000-0005-0000-0000-0000DA0E0000}"/>
    <cellStyle name="Percent 7" xfId="3968" xr:uid="{00000000-0005-0000-0000-0000DB0E0000}"/>
    <cellStyle name="Percent 8" xfId="3969" xr:uid="{00000000-0005-0000-0000-0000DC0E0000}"/>
    <cellStyle name="Percent 9" xfId="100" xr:uid="{00000000-0005-0000-0000-0000DD0E0000}"/>
    <cellStyle name="Percentual" xfId="29" xr:uid="{00000000-0005-0000-0000-0000DE0E0000}"/>
    <cellStyle name="Ponto" xfId="30" xr:uid="{00000000-0005-0000-0000-0000DF0E0000}"/>
    <cellStyle name="Porcentagem 2" xfId="81" xr:uid="{00000000-0005-0000-0000-0000E10E0000}"/>
    <cellStyle name="Porcentual_PlazoRend-II01" xfId="31" xr:uid="{00000000-0005-0000-0000-0000E20E0000}"/>
    <cellStyle name="RightNumber" xfId="32" xr:uid="{00000000-0005-0000-0000-0000E30E0000}"/>
    <cellStyle name="RightNumber 10" xfId="147" xr:uid="{00000000-0005-0000-0000-0000E40E0000}"/>
    <cellStyle name="RightNumber 11" xfId="149" xr:uid="{00000000-0005-0000-0000-0000E50E0000}"/>
    <cellStyle name="RightNumber 12" xfId="151" xr:uid="{00000000-0005-0000-0000-0000E60E0000}"/>
    <cellStyle name="RightNumber 13" xfId="152" xr:uid="{00000000-0005-0000-0000-0000E70E0000}"/>
    <cellStyle name="RightNumber 14" xfId="153" xr:uid="{00000000-0005-0000-0000-0000E80E0000}"/>
    <cellStyle name="RightNumber 15" xfId="154" xr:uid="{00000000-0005-0000-0000-0000E90E0000}"/>
    <cellStyle name="RightNumber 16" xfId="155" xr:uid="{00000000-0005-0000-0000-0000EA0E0000}"/>
    <cellStyle name="RightNumber 17" xfId="156" xr:uid="{00000000-0005-0000-0000-0000EB0E0000}"/>
    <cellStyle name="RightNumber 18" xfId="157" xr:uid="{00000000-0005-0000-0000-0000EC0E0000}"/>
    <cellStyle name="RightNumber 19" xfId="163" xr:uid="{00000000-0005-0000-0000-0000ED0E0000}"/>
    <cellStyle name="RightNumber 2" xfId="104" xr:uid="{00000000-0005-0000-0000-0000EE0E0000}"/>
    <cellStyle name="RightNumber 20" xfId="172" xr:uid="{00000000-0005-0000-0000-0000EF0E0000}"/>
    <cellStyle name="RightNumber 21" xfId="174" xr:uid="{00000000-0005-0000-0000-0000F00E0000}"/>
    <cellStyle name="RightNumber 22" xfId="189" xr:uid="{00000000-0005-0000-0000-0000F10E0000}"/>
    <cellStyle name="RightNumber 23" xfId="180" xr:uid="{00000000-0005-0000-0000-0000F20E0000}"/>
    <cellStyle name="RightNumber 24" xfId="191" xr:uid="{00000000-0005-0000-0000-0000F30E0000}"/>
    <cellStyle name="RightNumber 25" xfId="206" xr:uid="{00000000-0005-0000-0000-0000F40E0000}"/>
    <cellStyle name="RightNumber 26" xfId="195" xr:uid="{00000000-0005-0000-0000-0000F50E0000}"/>
    <cellStyle name="RightNumber 27" xfId="208" xr:uid="{00000000-0005-0000-0000-0000F60E0000}"/>
    <cellStyle name="RightNumber 28" xfId="211" xr:uid="{00000000-0005-0000-0000-0000F70E0000}"/>
    <cellStyle name="RightNumber 29" xfId="2134" xr:uid="{00000000-0005-0000-0000-0000F80E0000}"/>
    <cellStyle name="RightNumber 3" xfId="106" xr:uid="{00000000-0005-0000-0000-0000F90E0000}"/>
    <cellStyle name="RightNumber 4" xfId="103" xr:uid="{00000000-0005-0000-0000-0000FA0E0000}"/>
    <cellStyle name="RightNumber 5" xfId="138" xr:uid="{00000000-0005-0000-0000-0000FB0E0000}"/>
    <cellStyle name="RightNumber 6" xfId="119" xr:uid="{00000000-0005-0000-0000-0000FC0E0000}"/>
    <cellStyle name="RightNumber 7" xfId="141" xr:uid="{00000000-0005-0000-0000-0000FD0E0000}"/>
    <cellStyle name="RightNumber 8" xfId="114" xr:uid="{00000000-0005-0000-0000-0000FE0E0000}"/>
    <cellStyle name="RightNumber 9" xfId="144" xr:uid="{00000000-0005-0000-0000-0000FF0E0000}"/>
    <cellStyle name="rodape" xfId="33" xr:uid="{00000000-0005-0000-0000-0000000F0000}"/>
    <cellStyle name="Saída" xfId="82" xr:uid="{00000000-0005-0000-0000-0000010F0000}"/>
    <cellStyle name="Sep. milhar [0]" xfId="34" xr:uid="{00000000-0005-0000-0000-0000020F0000}"/>
    <cellStyle name="Sep. milhar [2]" xfId="3970" xr:uid="{00000000-0005-0000-0000-0000030F0000}"/>
    <cellStyle name="Separador de m" xfId="3971" xr:uid="{00000000-0005-0000-0000-0000040F0000}"/>
    <cellStyle name="Separador de milhares 2" xfId="83" xr:uid="{00000000-0005-0000-0000-0000050F0000}"/>
    <cellStyle name="Texto de Aviso" xfId="212" xr:uid="{00000000-0005-0000-0000-0000060F0000}"/>
    <cellStyle name="Texto de Aviso 10" xfId="3972" xr:uid="{00000000-0005-0000-0000-0000070F0000}"/>
    <cellStyle name="Texto de Aviso 11" xfId="3973" xr:uid="{00000000-0005-0000-0000-0000080F0000}"/>
    <cellStyle name="Texto de Aviso 12" xfId="3974" xr:uid="{00000000-0005-0000-0000-0000090F0000}"/>
    <cellStyle name="Texto de Aviso 2" xfId="2135" xr:uid="{00000000-0005-0000-0000-00000A0F0000}"/>
    <cellStyle name="Texto de Aviso 3" xfId="2136" xr:uid="{00000000-0005-0000-0000-00000B0F0000}"/>
    <cellStyle name="Texto de Aviso 4" xfId="2137" xr:uid="{00000000-0005-0000-0000-00000C0F0000}"/>
    <cellStyle name="Texto de Aviso 5" xfId="2138" xr:uid="{00000000-0005-0000-0000-00000D0F0000}"/>
    <cellStyle name="Texto de Aviso 6" xfId="2139" xr:uid="{00000000-0005-0000-0000-00000E0F0000}"/>
    <cellStyle name="Texto de Aviso 7" xfId="2140" xr:uid="{00000000-0005-0000-0000-00000F0F0000}"/>
    <cellStyle name="Texto de Aviso 8" xfId="3975" xr:uid="{00000000-0005-0000-0000-0000100F0000}"/>
    <cellStyle name="Texto de Aviso 9" xfId="3976" xr:uid="{00000000-0005-0000-0000-0000110F0000}"/>
    <cellStyle name="Texto de Aviso_ContasExternas" xfId="2141" xr:uid="{00000000-0005-0000-0000-0000120F0000}"/>
    <cellStyle name="Title 2" xfId="2142" xr:uid="{00000000-0005-0000-0000-0000140F0000}"/>
    <cellStyle name="Title 2 10" xfId="3977" xr:uid="{00000000-0005-0000-0000-0000150F0000}"/>
    <cellStyle name="Title 2 11" xfId="3978" xr:uid="{00000000-0005-0000-0000-0000160F0000}"/>
    <cellStyle name="Title 2 12" xfId="3979" xr:uid="{00000000-0005-0000-0000-0000170F0000}"/>
    <cellStyle name="Title 2 2" xfId="2143" xr:uid="{00000000-0005-0000-0000-0000180F0000}"/>
    <cellStyle name="Title 2 2 10" xfId="3981" xr:uid="{00000000-0005-0000-0000-0000190F0000}"/>
    <cellStyle name="Title 2 2 11" xfId="3982" xr:uid="{00000000-0005-0000-0000-00001A0F0000}"/>
    <cellStyle name="Title 2 2 12" xfId="3983" xr:uid="{00000000-0005-0000-0000-00001B0F0000}"/>
    <cellStyle name="Title 2 2 2" xfId="2144" xr:uid="{00000000-0005-0000-0000-00001C0F0000}"/>
    <cellStyle name="Title 2 2 2 2" xfId="2145" xr:uid="{00000000-0005-0000-0000-00001D0F0000}"/>
    <cellStyle name="Title 2 2 2_Trimestral" xfId="3984" xr:uid="{00000000-0005-0000-0000-00001E0F0000}"/>
    <cellStyle name="Title 2 2 3" xfId="2146" xr:uid="{00000000-0005-0000-0000-00001F0F0000}"/>
    <cellStyle name="Title 2 2 4" xfId="2147" xr:uid="{00000000-0005-0000-0000-0000200F0000}"/>
    <cellStyle name="Title 2 2 5" xfId="2148" xr:uid="{00000000-0005-0000-0000-0000210F0000}"/>
    <cellStyle name="Title 2 2 6" xfId="2149" xr:uid="{00000000-0005-0000-0000-0000220F0000}"/>
    <cellStyle name="Title 2 2 7" xfId="2150" xr:uid="{00000000-0005-0000-0000-0000230F0000}"/>
    <cellStyle name="Title 2 2 8" xfId="3985" xr:uid="{00000000-0005-0000-0000-0000240F0000}"/>
    <cellStyle name="Title 2 2 9" xfId="3986" xr:uid="{00000000-0005-0000-0000-0000250F0000}"/>
    <cellStyle name="Title 2 2_Trimestral" xfId="3980" xr:uid="{00000000-0005-0000-0000-0000260F0000}"/>
    <cellStyle name="Title 2 3" xfId="2151" xr:uid="{00000000-0005-0000-0000-0000270F0000}"/>
    <cellStyle name="Title 2 4" xfId="2152" xr:uid="{00000000-0005-0000-0000-0000280F0000}"/>
    <cellStyle name="Title 2 5" xfId="2153" xr:uid="{00000000-0005-0000-0000-0000290F0000}"/>
    <cellStyle name="Title 2 6" xfId="2154" xr:uid="{00000000-0005-0000-0000-00002A0F0000}"/>
    <cellStyle name="Title 2 7" xfId="2155" xr:uid="{00000000-0005-0000-0000-00002B0F0000}"/>
    <cellStyle name="Title 2 8" xfId="3987" xr:uid="{00000000-0005-0000-0000-00002C0F0000}"/>
    <cellStyle name="Title 2 9" xfId="3988" xr:uid="{00000000-0005-0000-0000-00002D0F0000}"/>
    <cellStyle name="Title 2_ContasExternas" xfId="3989" xr:uid="{00000000-0005-0000-0000-00002E0F0000}"/>
    <cellStyle name="Title 3" xfId="2156" xr:uid="{00000000-0005-0000-0000-00002F0F0000}"/>
    <cellStyle name="Title 3 10" xfId="3990" xr:uid="{00000000-0005-0000-0000-0000300F0000}"/>
    <cellStyle name="Title 3 11" xfId="3991" xr:uid="{00000000-0005-0000-0000-0000310F0000}"/>
    <cellStyle name="Title 3 12" xfId="3992" xr:uid="{00000000-0005-0000-0000-0000320F0000}"/>
    <cellStyle name="Title 3 2" xfId="2157" xr:uid="{00000000-0005-0000-0000-0000330F0000}"/>
    <cellStyle name="Title 3 3" xfId="2158" xr:uid="{00000000-0005-0000-0000-0000340F0000}"/>
    <cellStyle name="Title 3 4" xfId="2159" xr:uid="{00000000-0005-0000-0000-0000350F0000}"/>
    <cellStyle name="Title 3 5" xfId="2160" xr:uid="{00000000-0005-0000-0000-0000360F0000}"/>
    <cellStyle name="Title 3 6" xfId="2161" xr:uid="{00000000-0005-0000-0000-0000370F0000}"/>
    <cellStyle name="Title 3 7" xfId="2162" xr:uid="{00000000-0005-0000-0000-0000380F0000}"/>
    <cellStyle name="Title 3 8" xfId="3993" xr:uid="{00000000-0005-0000-0000-0000390F0000}"/>
    <cellStyle name="Title 3 9" xfId="3994" xr:uid="{00000000-0005-0000-0000-00003A0F0000}"/>
    <cellStyle name="Title 3_ContasExternas" xfId="3995" xr:uid="{00000000-0005-0000-0000-00003B0F0000}"/>
    <cellStyle name="Title 4" xfId="2163" xr:uid="{00000000-0005-0000-0000-00003C0F0000}"/>
    <cellStyle name="Title 4 10" xfId="3996" xr:uid="{00000000-0005-0000-0000-00003D0F0000}"/>
    <cellStyle name="Title 4 11" xfId="3997" xr:uid="{00000000-0005-0000-0000-00003E0F0000}"/>
    <cellStyle name="Title 4 12" xfId="3998" xr:uid="{00000000-0005-0000-0000-00003F0F0000}"/>
    <cellStyle name="Title 4 2" xfId="2164" xr:uid="{00000000-0005-0000-0000-0000400F0000}"/>
    <cellStyle name="Title 4 3" xfId="2165" xr:uid="{00000000-0005-0000-0000-0000410F0000}"/>
    <cellStyle name="Title 4 4" xfId="2166" xr:uid="{00000000-0005-0000-0000-0000420F0000}"/>
    <cellStyle name="Title 4 5" xfId="2167" xr:uid="{00000000-0005-0000-0000-0000430F0000}"/>
    <cellStyle name="Title 4 6" xfId="2168" xr:uid="{00000000-0005-0000-0000-0000440F0000}"/>
    <cellStyle name="Title 4 7" xfId="2169" xr:uid="{00000000-0005-0000-0000-0000450F0000}"/>
    <cellStyle name="Title 4 8" xfId="3999" xr:uid="{00000000-0005-0000-0000-0000460F0000}"/>
    <cellStyle name="Title 4 9" xfId="4000" xr:uid="{00000000-0005-0000-0000-0000470F0000}"/>
    <cellStyle name="Title 4_ContasExternas" xfId="4001" xr:uid="{00000000-0005-0000-0000-0000480F0000}"/>
    <cellStyle name="Title 5" xfId="4002" xr:uid="{00000000-0005-0000-0000-0000490F0000}"/>
    <cellStyle name="Title 6" xfId="4003" xr:uid="{00000000-0005-0000-0000-00004A0F0000}"/>
    <cellStyle name="Title 7" xfId="4004" xr:uid="{00000000-0005-0000-0000-00004B0F0000}"/>
    <cellStyle name="Titulo" xfId="35" xr:uid="{00000000-0005-0000-0000-00004C0F0000}"/>
    <cellStyle name="Título" xfId="85" xr:uid="{00000000-0005-0000-0000-00004D0F0000}"/>
    <cellStyle name="Título 1" xfId="86" xr:uid="{00000000-0005-0000-0000-00004E0F0000}"/>
    <cellStyle name="Título 2" xfId="87" xr:uid="{00000000-0005-0000-0000-00004F0F0000}"/>
    <cellStyle name="Título 3" xfId="88" xr:uid="{00000000-0005-0000-0000-0000500F0000}"/>
    <cellStyle name="Título 4" xfId="89" xr:uid="{00000000-0005-0000-0000-0000510F0000}"/>
    <cellStyle name="Titulo_Annually" xfId="90" xr:uid="{00000000-0005-0000-0000-0000520F0000}"/>
    <cellStyle name="Título_auxiliar2" xfId="2170" xr:uid="{00000000-0005-0000-0000-0000530F0000}"/>
    <cellStyle name="Titulo_Balanco em Vigor" xfId="4006" xr:uid="{00000000-0005-0000-0000-0000540F0000}"/>
    <cellStyle name="Título_Balanco em Vigor" xfId="4007" xr:uid="{00000000-0005-0000-0000-0000550F0000}"/>
    <cellStyle name="Titulo_Balanco em Vigor (2)" xfId="2171" xr:uid="{00000000-0005-0000-0000-0000560F0000}"/>
    <cellStyle name="Título_Fonte" xfId="2172" xr:uid="{00000000-0005-0000-0000-0000570F0000}"/>
    <cellStyle name="Titulo_Modelo IDE" xfId="4008" xr:uid="{00000000-0005-0000-0000-0000580F0000}"/>
    <cellStyle name="Título_Modelo IDE" xfId="4009" xr:uid="{00000000-0005-0000-0000-0000590F0000}"/>
    <cellStyle name="Titulo_Modelo OUTROS" xfId="4010" xr:uid="{00000000-0005-0000-0000-00005A0F0000}"/>
    <cellStyle name="Título_Modelo OUTROS" xfId="4011" xr:uid="{00000000-0005-0000-0000-00005B0F0000}"/>
    <cellStyle name="Titulo_Modelo RLD" xfId="4012" xr:uid="{00000000-0005-0000-0000-00005C0F0000}"/>
    <cellStyle name="Título_Modelo RLD" xfId="4013" xr:uid="{00000000-0005-0000-0000-00005D0F0000}"/>
    <cellStyle name="Titulo_Quadro 2" xfId="4014" xr:uid="{00000000-0005-0000-0000-00005E0F0000}"/>
    <cellStyle name="Título_Quadro 2" xfId="4015" xr:uid="{00000000-0005-0000-0000-00005F0F0000}"/>
    <cellStyle name="Titulo_Quadro 2_ContasExternas" xfId="4016" xr:uid="{00000000-0005-0000-0000-0000600F0000}"/>
    <cellStyle name="Título_sa" xfId="4017" xr:uid="{00000000-0005-0000-0000-0000610F0000}"/>
    <cellStyle name="Titulo_Trimestral" xfId="4005" xr:uid="{00000000-0005-0000-0000-0000620F0000}"/>
    <cellStyle name="Titulo1" xfId="36" xr:uid="{00000000-0005-0000-0000-0000630F0000}"/>
    <cellStyle name="Titulo2" xfId="37" xr:uid="{00000000-0005-0000-0000-0000640F0000}"/>
    <cellStyle name="Total 2" xfId="2173" xr:uid="{00000000-0005-0000-0000-0000650F0000}"/>
    <cellStyle name="Total 2 10" xfId="4018" xr:uid="{00000000-0005-0000-0000-0000660F0000}"/>
    <cellStyle name="Total 2 11" xfId="4019" xr:uid="{00000000-0005-0000-0000-0000670F0000}"/>
    <cellStyle name="Total 2 12" xfId="4020" xr:uid="{00000000-0005-0000-0000-0000680F0000}"/>
    <cellStyle name="Total 2 2" xfId="2174" xr:uid="{00000000-0005-0000-0000-0000690F0000}"/>
    <cellStyle name="Total 2 3" xfId="2175" xr:uid="{00000000-0005-0000-0000-00006A0F0000}"/>
    <cellStyle name="Total 2 4" xfId="2176" xr:uid="{00000000-0005-0000-0000-00006B0F0000}"/>
    <cellStyle name="Total 2 5" xfId="2177" xr:uid="{00000000-0005-0000-0000-00006C0F0000}"/>
    <cellStyle name="Total 2 6" xfId="2178" xr:uid="{00000000-0005-0000-0000-00006D0F0000}"/>
    <cellStyle name="Total 2 7" xfId="2179" xr:uid="{00000000-0005-0000-0000-00006E0F0000}"/>
    <cellStyle name="Total 2 8" xfId="4021" xr:uid="{00000000-0005-0000-0000-00006F0F0000}"/>
    <cellStyle name="Total 2 9" xfId="4022" xr:uid="{00000000-0005-0000-0000-0000700F0000}"/>
    <cellStyle name="Total 2_ContasExternas" xfId="4023" xr:uid="{00000000-0005-0000-0000-0000710F0000}"/>
    <cellStyle name="Total 3" xfId="2180" xr:uid="{00000000-0005-0000-0000-0000720F0000}"/>
    <cellStyle name="Total 3 10" xfId="4024" xr:uid="{00000000-0005-0000-0000-0000730F0000}"/>
    <cellStyle name="Total 3 11" xfId="4025" xr:uid="{00000000-0005-0000-0000-0000740F0000}"/>
    <cellStyle name="Total 3 12" xfId="4026" xr:uid="{00000000-0005-0000-0000-0000750F0000}"/>
    <cellStyle name="Total 3 2" xfId="2181" xr:uid="{00000000-0005-0000-0000-0000760F0000}"/>
    <cellStyle name="Total 3 3" xfId="2182" xr:uid="{00000000-0005-0000-0000-0000770F0000}"/>
    <cellStyle name="Total 3 4" xfId="2183" xr:uid="{00000000-0005-0000-0000-0000780F0000}"/>
    <cellStyle name="Total 3 5" xfId="2184" xr:uid="{00000000-0005-0000-0000-0000790F0000}"/>
    <cellStyle name="Total 3 6" xfId="2185" xr:uid="{00000000-0005-0000-0000-00007A0F0000}"/>
    <cellStyle name="Total 3 7" xfId="2186" xr:uid="{00000000-0005-0000-0000-00007B0F0000}"/>
    <cellStyle name="Total 3 8" xfId="4027" xr:uid="{00000000-0005-0000-0000-00007C0F0000}"/>
    <cellStyle name="Total 3 9" xfId="4028" xr:uid="{00000000-0005-0000-0000-00007D0F0000}"/>
    <cellStyle name="Total 3_ContasExternas" xfId="4029" xr:uid="{00000000-0005-0000-0000-00007E0F0000}"/>
    <cellStyle name="Total 4" xfId="2187" xr:uid="{00000000-0005-0000-0000-00007F0F0000}"/>
    <cellStyle name="Total 4 10" xfId="4030" xr:uid="{00000000-0005-0000-0000-0000800F0000}"/>
    <cellStyle name="Total 4 11" xfId="4031" xr:uid="{00000000-0005-0000-0000-0000810F0000}"/>
    <cellStyle name="Total 4 12" xfId="4032" xr:uid="{00000000-0005-0000-0000-0000820F0000}"/>
    <cellStyle name="Total 4 2" xfId="2188" xr:uid="{00000000-0005-0000-0000-0000830F0000}"/>
    <cellStyle name="Total 4 3" xfId="2189" xr:uid="{00000000-0005-0000-0000-0000840F0000}"/>
    <cellStyle name="Total 4 4" xfId="2190" xr:uid="{00000000-0005-0000-0000-0000850F0000}"/>
    <cellStyle name="Total 4 5" xfId="2191" xr:uid="{00000000-0005-0000-0000-0000860F0000}"/>
    <cellStyle name="Total 4 6" xfId="2192" xr:uid="{00000000-0005-0000-0000-0000870F0000}"/>
    <cellStyle name="Total 4 7" xfId="2193" xr:uid="{00000000-0005-0000-0000-0000880F0000}"/>
    <cellStyle name="Total 4 8" xfId="4033" xr:uid="{00000000-0005-0000-0000-0000890F0000}"/>
    <cellStyle name="Total 4 9" xfId="4034" xr:uid="{00000000-0005-0000-0000-00008A0F0000}"/>
    <cellStyle name="Total 4_ContasExternas" xfId="4035" xr:uid="{00000000-0005-0000-0000-00008B0F0000}"/>
    <cellStyle name="Total 5" xfId="2194" xr:uid="{00000000-0005-0000-0000-00008C0F0000}"/>
    <cellStyle name="Total 5 10" xfId="4036" xr:uid="{00000000-0005-0000-0000-00008D0F0000}"/>
    <cellStyle name="Total 5 11" xfId="4037" xr:uid="{00000000-0005-0000-0000-00008E0F0000}"/>
    <cellStyle name="Total 5 12" xfId="4038" xr:uid="{00000000-0005-0000-0000-00008F0F0000}"/>
    <cellStyle name="Total 5 2" xfId="2195" xr:uid="{00000000-0005-0000-0000-0000900F0000}"/>
    <cellStyle name="Total 5 3" xfId="2196" xr:uid="{00000000-0005-0000-0000-0000910F0000}"/>
    <cellStyle name="Total 5 4" xfId="2197" xr:uid="{00000000-0005-0000-0000-0000920F0000}"/>
    <cellStyle name="Total 5 5" xfId="2198" xr:uid="{00000000-0005-0000-0000-0000930F0000}"/>
    <cellStyle name="Total 5 6" xfId="2199" xr:uid="{00000000-0005-0000-0000-0000940F0000}"/>
    <cellStyle name="Total 5 7" xfId="2200" xr:uid="{00000000-0005-0000-0000-0000950F0000}"/>
    <cellStyle name="Total 5 8" xfId="4039" xr:uid="{00000000-0005-0000-0000-0000960F0000}"/>
    <cellStyle name="Total 5 9" xfId="4040" xr:uid="{00000000-0005-0000-0000-0000970F0000}"/>
    <cellStyle name="Total 5_ContasExternas" xfId="4041" xr:uid="{00000000-0005-0000-0000-0000980F0000}"/>
    <cellStyle name="Total 6" xfId="2201" xr:uid="{00000000-0005-0000-0000-0000990F0000}"/>
    <cellStyle name="Total 6 10" xfId="4042" xr:uid="{00000000-0005-0000-0000-00009A0F0000}"/>
    <cellStyle name="Total 6 11" xfId="4043" xr:uid="{00000000-0005-0000-0000-00009B0F0000}"/>
    <cellStyle name="Total 6 12" xfId="4044" xr:uid="{00000000-0005-0000-0000-00009C0F0000}"/>
    <cellStyle name="Total 6 2" xfId="2202" xr:uid="{00000000-0005-0000-0000-00009D0F0000}"/>
    <cellStyle name="Total 6 3" xfId="2203" xr:uid="{00000000-0005-0000-0000-00009E0F0000}"/>
    <cellStyle name="Total 6 4" xfId="2204" xr:uid="{00000000-0005-0000-0000-00009F0F0000}"/>
    <cellStyle name="Total 6 5" xfId="2205" xr:uid="{00000000-0005-0000-0000-0000A00F0000}"/>
    <cellStyle name="Total 6 6" xfId="2206" xr:uid="{00000000-0005-0000-0000-0000A10F0000}"/>
    <cellStyle name="Total 6 7" xfId="2207" xr:uid="{00000000-0005-0000-0000-0000A20F0000}"/>
    <cellStyle name="Total 6 8" xfId="4045" xr:uid="{00000000-0005-0000-0000-0000A30F0000}"/>
    <cellStyle name="Total 6 9" xfId="4046" xr:uid="{00000000-0005-0000-0000-0000A40F0000}"/>
    <cellStyle name="Total 6_ContasExternas" xfId="4047" xr:uid="{00000000-0005-0000-0000-0000A50F0000}"/>
    <cellStyle name="Total 7" xfId="2208" xr:uid="{00000000-0005-0000-0000-0000A60F0000}"/>
    <cellStyle name="Total 7 10" xfId="4048" xr:uid="{00000000-0005-0000-0000-0000A70F0000}"/>
    <cellStyle name="Total 7 11" xfId="4049" xr:uid="{00000000-0005-0000-0000-0000A80F0000}"/>
    <cellStyle name="Total 7 12" xfId="4050" xr:uid="{00000000-0005-0000-0000-0000A90F0000}"/>
    <cellStyle name="Total 7 2" xfId="2209" xr:uid="{00000000-0005-0000-0000-0000AA0F0000}"/>
    <cellStyle name="Total 7 3" xfId="2210" xr:uid="{00000000-0005-0000-0000-0000AB0F0000}"/>
    <cellStyle name="Total 7 4" xfId="2211" xr:uid="{00000000-0005-0000-0000-0000AC0F0000}"/>
    <cellStyle name="Total 7 5" xfId="2212" xr:uid="{00000000-0005-0000-0000-0000AD0F0000}"/>
    <cellStyle name="Total 7 6" xfId="2213" xr:uid="{00000000-0005-0000-0000-0000AE0F0000}"/>
    <cellStyle name="Total 7 7" xfId="2214" xr:uid="{00000000-0005-0000-0000-0000AF0F0000}"/>
    <cellStyle name="Total 7 8" xfId="4051" xr:uid="{00000000-0005-0000-0000-0000B00F0000}"/>
    <cellStyle name="Total 7 9" xfId="4052" xr:uid="{00000000-0005-0000-0000-0000B10F0000}"/>
    <cellStyle name="Total 7_ContasExternas" xfId="4053" xr:uid="{00000000-0005-0000-0000-0000B20F0000}"/>
    <cellStyle name="Total 8" xfId="2215" xr:uid="{00000000-0005-0000-0000-0000B30F0000}"/>
    <cellStyle name="Total 8 10" xfId="4054" xr:uid="{00000000-0005-0000-0000-0000B40F0000}"/>
    <cellStyle name="Total 8 11" xfId="4055" xr:uid="{00000000-0005-0000-0000-0000B50F0000}"/>
    <cellStyle name="Total 8 12" xfId="4056" xr:uid="{00000000-0005-0000-0000-0000B60F0000}"/>
    <cellStyle name="Total 8 2" xfId="2216" xr:uid="{00000000-0005-0000-0000-0000B70F0000}"/>
    <cellStyle name="Total 8 3" xfId="2217" xr:uid="{00000000-0005-0000-0000-0000B80F0000}"/>
    <cellStyle name="Total 8 4" xfId="2218" xr:uid="{00000000-0005-0000-0000-0000B90F0000}"/>
    <cellStyle name="Total 8 5" xfId="2219" xr:uid="{00000000-0005-0000-0000-0000BA0F0000}"/>
    <cellStyle name="Total 8 6" xfId="2220" xr:uid="{00000000-0005-0000-0000-0000BB0F0000}"/>
    <cellStyle name="Total 8 7" xfId="2221" xr:uid="{00000000-0005-0000-0000-0000BC0F0000}"/>
    <cellStyle name="Total 8 8" xfId="4057" xr:uid="{00000000-0005-0000-0000-0000BD0F0000}"/>
    <cellStyle name="Total 8 9" xfId="4058" xr:uid="{00000000-0005-0000-0000-0000BE0F0000}"/>
    <cellStyle name="Total 8_ContasExternas" xfId="4059" xr:uid="{00000000-0005-0000-0000-0000BF0F0000}"/>
    <cellStyle name="Total 9" xfId="4060" xr:uid="{00000000-0005-0000-0000-0000C00F0000}"/>
    <cellStyle name="V¡rgula" xfId="4061" xr:uid="{00000000-0005-0000-0000-0000C10F0000}"/>
    <cellStyle name="V¡rgula0" xfId="4062" xr:uid="{00000000-0005-0000-0000-0000C20F0000}"/>
    <cellStyle name="Vírgul - Estilo1" xfId="4063" xr:uid="{00000000-0005-0000-0000-0000C30F0000}"/>
    <cellStyle name="Vírgula0" xfId="4065" xr:uid="{00000000-0005-0000-0000-0000C50F0000}"/>
    <cellStyle name="Warning Text 2" xfId="2222" xr:uid="{00000000-0005-0000-0000-0000C60F0000}"/>
    <cellStyle name="Warning Text 2 10" xfId="4066" xr:uid="{00000000-0005-0000-0000-0000C70F0000}"/>
    <cellStyle name="Warning Text 2 11" xfId="4067" xr:uid="{00000000-0005-0000-0000-0000C80F0000}"/>
    <cellStyle name="Warning Text 2 12" xfId="4068" xr:uid="{00000000-0005-0000-0000-0000C90F0000}"/>
    <cellStyle name="Warning Text 2 2" xfId="2223" xr:uid="{00000000-0005-0000-0000-0000CA0F0000}"/>
    <cellStyle name="Warning Text 2 3" xfId="2224" xr:uid="{00000000-0005-0000-0000-0000CB0F0000}"/>
    <cellStyle name="Warning Text 2 4" xfId="2225" xr:uid="{00000000-0005-0000-0000-0000CC0F0000}"/>
    <cellStyle name="Warning Text 2 5" xfId="2226" xr:uid="{00000000-0005-0000-0000-0000CD0F0000}"/>
    <cellStyle name="Warning Text 2 6" xfId="2227" xr:uid="{00000000-0005-0000-0000-0000CE0F0000}"/>
    <cellStyle name="Warning Text 2 7" xfId="2228" xr:uid="{00000000-0005-0000-0000-0000CF0F0000}"/>
    <cellStyle name="Warning Text 2 8" xfId="4069" xr:uid="{00000000-0005-0000-0000-0000D00F0000}"/>
    <cellStyle name="Warning Text 2 9" xfId="4070" xr:uid="{00000000-0005-0000-0000-0000D10F0000}"/>
    <cellStyle name="Warning Text 2_ContasExternas" xfId="4071" xr:uid="{00000000-0005-0000-0000-0000D20F0000}"/>
    <cellStyle name="Warning Text 3" xfId="2229" xr:uid="{00000000-0005-0000-0000-0000D30F0000}"/>
    <cellStyle name="Warning Text 3 10" xfId="4073" xr:uid="{00000000-0005-0000-0000-0000D40F0000}"/>
    <cellStyle name="Warning Text 3 11" xfId="4074" xr:uid="{00000000-0005-0000-0000-0000D50F0000}"/>
    <cellStyle name="Warning Text 3 12" xfId="4075" xr:uid="{00000000-0005-0000-0000-0000D60F0000}"/>
    <cellStyle name="Warning Text 3 2" xfId="2230" xr:uid="{00000000-0005-0000-0000-0000D70F0000}"/>
    <cellStyle name="Warning Text 3 3" xfId="2231" xr:uid="{00000000-0005-0000-0000-0000D80F0000}"/>
    <cellStyle name="Warning Text 3 4" xfId="2232" xr:uid="{00000000-0005-0000-0000-0000D90F0000}"/>
    <cellStyle name="Warning Text 3 5" xfId="2233" xr:uid="{00000000-0005-0000-0000-0000DA0F0000}"/>
    <cellStyle name="Warning Text 3 6" xfId="2234" xr:uid="{00000000-0005-0000-0000-0000DB0F0000}"/>
    <cellStyle name="Warning Text 3 7" xfId="2235" xr:uid="{00000000-0005-0000-0000-0000DC0F0000}"/>
    <cellStyle name="Warning Text 3 8" xfId="4076" xr:uid="{00000000-0005-0000-0000-0000DD0F0000}"/>
    <cellStyle name="Warning Text 3 9" xfId="4077" xr:uid="{00000000-0005-0000-0000-0000DE0F0000}"/>
    <cellStyle name="Warning Text 3_Trimestral" xfId="4072" xr:uid="{00000000-0005-0000-0000-0000DF0F0000}"/>
    <cellStyle name="Warning Text 4" xfId="2236" xr:uid="{00000000-0005-0000-0000-0000E00F0000}"/>
    <cellStyle name="Warning Text 4 10" xfId="4079" xr:uid="{00000000-0005-0000-0000-0000E10F0000}"/>
    <cellStyle name="Warning Text 4 11" xfId="4080" xr:uid="{00000000-0005-0000-0000-0000E20F0000}"/>
    <cellStyle name="Warning Text 4 12" xfId="4081" xr:uid="{00000000-0005-0000-0000-0000E30F0000}"/>
    <cellStyle name="Warning Text 4 2" xfId="2237" xr:uid="{00000000-0005-0000-0000-0000E40F0000}"/>
    <cellStyle name="Warning Text 4 3" xfId="2238" xr:uid="{00000000-0005-0000-0000-0000E50F0000}"/>
    <cellStyle name="Warning Text 4 4" xfId="2239" xr:uid="{00000000-0005-0000-0000-0000E60F0000}"/>
    <cellStyle name="Warning Text 4 5" xfId="2240" xr:uid="{00000000-0005-0000-0000-0000E70F0000}"/>
    <cellStyle name="Warning Text 4 6" xfId="2241" xr:uid="{00000000-0005-0000-0000-0000E80F0000}"/>
    <cellStyle name="Warning Text 4 7" xfId="2242" xr:uid="{00000000-0005-0000-0000-0000E90F0000}"/>
    <cellStyle name="Warning Text 4 8" xfId="4082" xr:uid="{00000000-0005-0000-0000-0000EA0F0000}"/>
    <cellStyle name="Warning Text 4 9" xfId="4083" xr:uid="{00000000-0005-0000-0000-0000EB0F0000}"/>
    <cellStyle name="Warning Text 4_Trimestral" xfId="4078" xr:uid="{00000000-0005-0000-0000-0000EC0F0000}"/>
    <cellStyle name="Warning Text 5" xfId="2243" xr:uid="{00000000-0005-0000-0000-0000ED0F0000}"/>
    <cellStyle name="Warning Text 5 10" xfId="4085" xr:uid="{00000000-0005-0000-0000-0000EE0F0000}"/>
    <cellStyle name="Warning Text 5 11" xfId="4086" xr:uid="{00000000-0005-0000-0000-0000EF0F0000}"/>
    <cellStyle name="Warning Text 5 12" xfId="4087" xr:uid="{00000000-0005-0000-0000-0000F00F0000}"/>
    <cellStyle name="Warning Text 5 2" xfId="2244" xr:uid="{00000000-0005-0000-0000-0000F10F0000}"/>
    <cellStyle name="Warning Text 5 3" xfId="2245" xr:uid="{00000000-0005-0000-0000-0000F20F0000}"/>
    <cellStyle name="Warning Text 5 4" xfId="2246" xr:uid="{00000000-0005-0000-0000-0000F30F0000}"/>
    <cellStyle name="Warning Text 5 5" xfId="2247" xr:uid="{00000000-0005-0000-0000-0000F40F0000}"/>
    <cellStyle name="Warning Text 5 6" xfId="2248" xr:uid="{00000000-0005-0000-0000-0000F50F0000}"/>
    <cellStyle name="Warning Text 5 7" xfId="2249" xr:uid="{00000000-0005-0000-0000-0000F60F0000}"/>
    <cellStyle name="Warning Text 5 8" xfId="4088" xr:uid="{00000000-0005-0000-0000-0000F70F0000}"/>
    <cellStyle name="Warning Text 5 9" xfId="4089" xr:uid="{00000000-0005-0000-0000-0000F80F0000}"/>
    <cellStyle name="Warning Text 5_Trimestral" xfId="4084" xr:uid="{00000000-0005-0000-0000-0000F90F0000}"/>
    <cellStyle name="Warning Text 6" xfId="4090" xr:uid="{00000000-0005-0000-0000-0000FA0F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003399"/>
      <rgbColor rgb="00FF7800"/>
      <rgbColor rgb="006E6E6E"/>
      <rgbColor rgb="00759F96"/>
      <rgbColor rgb="008258A0"/>
      <rgbColor rgb="00B3CCC8"/>
      <rgbColor rgb="00D2FF00"/>
      <rgbColor rgb="00969696"/>
      <rgbColor rgb="00FFA071"/>
      <rgbColor rgb="0096AAD2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1D408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800"/>
      <color rgb="FF606060"/>
      <color rgb="FF6E6E6E"/>
      <color rgb="FFFFCC11"/>
      <color rgb="FF0D3C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45356</xdr:colOff>
      <xdr:row>0</xdr:row>
      <xdr:rowOff>127000</xdr:rowOff>
    </xdr:from>
    <xdr:to>
      <xdr:col>2</xdr:col>
      <xdr:colOff>659038</xdr:colOff>
      <xdr:row>0</xdr:row>
      <xdr:rowOff>715282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1380D75-72A9-422E-92F3-A56DECC56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356" y="127000"/>
          <a:ext cx="616857" cy="585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265545</xdr:colOff>
      <xdr:row>0</xdr:row>
      <xdr:rowOff>92364</xdr:rowOff>
    </xdr:from>
    <xdr:to>
      <xdr:col>1</xdr:col>
      <xdr:colOff>679391</xdr:colOff>
      <xdr:row>1</xdr:row>
      <xdr:rowOff>103909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7001466-A66A-4B22-8EC4-27572E502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545" y="92364"/>
          <a:ext cx="413846" cy="392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J52"/>
  <sheetViews>
    <sheetView showGridLines="0" zoomScale="115" zoomScaleNormal="115" workbookViewId="0">
      <pane xSplit="3" ySplit="2" topLeftCell="W23" activePane="bottomRight" state="frozen"/>
      <selection activeCell="B1" sqref="B1"/>
      <selection pane="topRight" activeCell="D1" sqref="D1"/>
      <selection pane="bottomLeft" activeCell="B3" sqref="B3"/>
      <selection pane="bottomRight" activeCell="AB29" sqref="AB29"/>
    </sheetView>
  </sheetViews>
  <sheetFormatPr defaultColWidth="9.1796875" defaultRowHeight="13" customHeight="1" outlineLevelCol="1"/>
  <cols>
    <col min="1" max="1" width="9.1796875" style="1" hidden="1" customWidth="1"/>
    <col min="2" max="2" width="7.453125" style="1" bestFit="1" customWidth="1"/>
    <col min="3" max="3" width="43" style="2" customWidth="1"/>
    <col min="4" max="8" width="7.453125" style="2" hidden="1" customWidth="1" outlineLevel="1"/>
    <col min="9" max="10" width="7.453125" style="3" hidden="1" customWidth="1" outlineLevel="1"/>
    <col min="11" max="11" width="7.453125" style="4" hidden="1" customWidth="1" outlineLevel="1"/>
    <col min="12" max="13" width="7.453125" style="5" hidden="1" customWidth="1" outlineLevel="1"/>
    <col min="14" max="16" width="7.54296875" style="5" hidden="1" customWidth="1" outlineLevel="1"/>
    <col min="17" max="17" width="7.54296875" style="2" hidden="1" customWidth="1" outlineLevel="1"/>
    <col min="18" max="18" width="7.453125" style="2" hidden="1" customWidth="1" outlineLevel="1" collapsed="1"/>
    <col min="19" max="21" width="7.453125" style="2" hidden="1" customWidth="1" outlineLevel="1"/>
    <col min="22" max="22" width="9.81640625" style="2" hidden="1" customWidth="1" outlineLevel="1" collapsed="1"/>
    <col min="23" max="23" width="9.81640625" style="2" customWidth="1" collapsed="1"/>
    <col min="24" max="29" width="9.81640625" style="2" customWidth="1"/>
    <col min="30" max="31" width="9.81640625" style="1" customWidth="1"/>
    <col min="32" max="16384" width="9.1796875" style="1"/>
  </cols>
  <sheetData>
    <row r="1" spans="3:32" ht="66" customHeight="1">
      <c r="U1" s="7"/>
      <c r="W1" s="7" t="s">
        <v>94</v>
      </c>
      <c r="X1" s="7"/>
      <c r="Y1" s="152">
        <f ca="1">TODAY()</f>
        <v>45831</v>
      </c>
      <c r="Z1" s="152"/>
      <c r="AD1" s="2"/>
    </row>
    <row r="2" spans="3:32" s="6" customFormat="1" ht="13" customHeight="1">
      <c r="C2" s="101"/>
      <c r="D2" s="102">
        <v>2001</v>
      </c>
      <c r="E2" s="102">
        <v>2002</v>
      </c>
      <c r="F2" s="102">
        <v>2003</v>
      </c>
      <c r="G2" s="102">
        <v>2004</v>
      </c>
      <c r="H2" s="102">
        <v>2005</v>
      </c>
      <c r="I2" s="102">
        <v>2006</v>
      </c>
      <c r="J2" s="102">
        <v>2007</v>
      </c>
      <c r="K2" s="102">
        <v>2008</v>
      </c>
      <c r="L2" s="102">
        <v>2009</v>
      </c>
      <c r="M2" s="102">
        <v>2010</v>
      </c>
      <c r="N2" s="102">
        <v>2011</v>
      </c>
      <c r="O2" s="102">
        <v>2012</v>
      </c>
      <c r="P2" s="102">
        <v>2013</v>
      </c>
      <c r="Q2" s="102">
        <v>2014</v>
      </c>
      <c r="R2" s="102">
        <v>2015</v>
      </c>
      <c r="S2" s="102">
        <v>2016</v>
      </c>
      <c r="T2" s="102">
        <v>2017</v>
      </c>
      <c r="U2" s="102">
        <v>2018</v>
      </c>
      <c r="V2" s="102">
        <v>2019</v>
      </c>
      <c r="W2" s="102">
        <v>2020</v>
      </c>
      <c r="X2" s="102">
        <v>2021</v>
      </c>
      <c r="Y2" s="102">
        <v>2022</v>
      </c>
      <c r="Z2" s="102">
        <v>2023</v>
      </c>
      <c r="AA2" s="102">
        <v>2024</v>
      </c>
      <c r="AB2" s="102" t="s">
        <v>95</v>
      </c>
      <c r="AC2" s="102" t="s">
        <v>157</v>
      </c>
      <c r="AD2" s="102" t="s">
        <v>162</v>
      </c>
      <c r="AE2" s="102" t="s">
        <v>167</v>
      </c>
    </row>
    <row r="3" spans="3:32" ht="6.75" customHeight="1">
      <c r="C3" s="8" t="s">
        <v>89</v>
      </c>
      <c r="D3" s="9">
        <v>37226</v>
      </c>
      <c r="E3" s="9">
        <f>EDATE(D3,12)</f>
        <v>37591</v>
      </c>
      <c r="F3" s="9">
        <f t="shared" ref="F3:AE3" si="0">EDATE(E3,12)</f>
        <v>37956</v>
      </c>
      <c r="G3" s="9">
        <f t="shared" si="0"/>
        <v>38322</v>
      </c>
      <c r="H3" s="9">
        <f t="shared" si="0"/>
        <v>38687</v>
      </c>
      <c r="I3" s="9">
        <f t="shared" si="0"/>
        <v>39052</v>
      </c>
      <c r="J3" s="9">
        <f t="shared" si="0"/>
        <v>39417</v>
      </c>
      <c r="K3" s="9">
        <f t="shared" si="0"/>
        <v>39783</v>
      </c>
      <c r="L3" s="9">
        <f t="shared" si="0"/>
        <v>40148</v>
      </c>
      <c r="M3" s="9">
        <f t="shared" si="0"/>
        <v>40513</v>
      </c>
      <c r="N3" s="9">
        <f t="shared" si="0"/>
        <v>40878</v>
      </c>
      <c r="O3" s="9">
        <f t="shared" si="0"/>
        <v>41244</v>
      </c>
      <c r="P3" s="9">
        <f t="shared" si="0"/>
        <v>41609</v>
      </c>
      <c r="Q3" s="9">
        <f t="shared" si="0"/>
        <v>41974</v>
      </c>
      <c r="R3" s="9">
        <f t="shared" si="0"/>
        <v>42339</v>
      </c>
      <c r="S3" s="9">
        <f t="shared" si="0"/>
        <v>42705</v>
      </c>
      <c r="T3" s="9">
        <f t="shared" si="0"/>
        <v>43070</v>
      </c>
      <c r="U3" s="9">
        <f t="shared" si="0"/>
        <v>43435</v>
      </c>
      <c r="V3" s="9">
        <f t="shared" si="0"/>
        <v>43800</v>
      </c>
      <c r="W3" s="9">
        <f t="shared" si="0"/>
        <v>44166</v>
      </c>
      <c r="X3" s="9">
        <f t="shared" si="0"/>
        <v>44531</v>
      </c>
      <c r="Y3" s="9">
        <f t="shared" si="0"/>
        <v>44896</v>
      </c>
      <c r="Z3" s="9">
        <f t="shared" si="0"/>
        <v>45261</v>
      </c>
      <c r="AA3" s="9">
        <f t="shared" si="0"/>
        <v>45627</v>
      </c>
      <c r="AB3" s="9">
        <f t="shared" si="0"/>
        <v>45992</v>
      </c>
      <c r="AC3" s="9">
        <f t="shared" si="0"/>
        <v>46357</v>
      </c>
      <c r="AD3" s="9">
        <f t="shared" si="0"/>
        <v>46722</v>
      </c>
      <c r="AE3" s="9">
        <f t="shared" si="0"/>
        <v>47088</v>
      </c>
    </row>
    <row r="4" spans="3:32" ht="16" customHeight="1">
      <c r="C4" s="10" t="s">
        <v>104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</row>
    <row r="5" spans="3:32" ht="14.15" customHeight="1">
      <c r="C5" s="105" t="s">
        <v>96</v>
      </c>
      <c r="D5" s="106">
        <v>2.4820000000000002E-2</v>
      </c>
      <c r="E5" s="106">
        <v>2.9910000000000003E-2</v>
      </c>
      <c r="F5" s="106">
        <v>4.2830000000000007E-2</v>
      </c>
      <c r="G5" s="106">
        <v>5.3859999999999998E-2</v>
      </c>
      <c r="H5" s="106">
        <v>4.8940000000000004E-2</v>
      </c>
      <c r="I5" s="106">
        <v>5.4669999999999996E-2</v>
      </c>
      <c r="J5" s="106">
        <v>5.5739999999999998E-2</v>
      </c>
      <c r="K5" s="106">
        <v>3.0369999999999998E-2</v>
      </c>
      <c r="L5" s="106">
        <v>-1.1000000000000001E-3</v>
      </c>
      <c r="M5" s="106">
        <v>5.3849999999999995E-2</v>
      </c>
      <c r="N5" s="106">
        <v>4.2819999999999997E-2</v>
      </c>
      <c r="O5" s="106">
        <v>3.5130000000000002E-2</v>
      </c>
      <c r="P5" s="106">
        <v>3.4910000000000004E-2</v>
      </c>
      <c r="Q5" s="106">
        <v>3.5799999999999998E-2</v>
      </c>
      <c r="R5" s="107">
        <v>3.4509999999999999E-2</v>
      </c>
      <c r="S5" s="106">
        <v>3.2680000000000001E-2</v>
      </c>
      <c r="T5" s="106">
        <v>3.7999999999999999E-2</v>
      </c>
      <c r="U5" s="107">
        <v>3.6000000000000004E-2</v>
      </c>
      <c r="V5" s="107">
        <v>2.7999999999999997E-2</v>
      </c>
      <c r="W5" s="107">
        <v>-2.7999999999999997E-2</v>
      </c>
      <c r="X5" s="107">
        <v>6.3E-2</v>
      </c>
      <c r="Y5" s="107">
        <v>3.5000000000000003E-2</v>
      </c>
      <c r="Z5" s="107">
        <v>3.2000000000000001E-2</v>
      </c>
      <c r="AA5" s="107">
        <v>3.2000000000000001E-2</v>
      </c>
      <c r="AB5" s="108">
        <v>2.8999999999999998E-2</v>
      </c>
      <c r="AC5" s="108">
        <v>2.7999999999999997E-2</v>
      </c>
      <c r="AD5" s="108">
        <v>0.03</v>
      </c>
      <c r="AE5" s="108">
        <v>2.7999999999999997E-2</v>
      </c>
      <c r="AF5" s="139"/>
    </row>
    <row r="6" spans="3:32" ht="14.15" customHeight="1">
      <c r="C6" s="105" t="s">
        <v>99</v>
      </c>
      <c r="D6" s="107">
        <v>9.5559023836548906E-3</v>
      </c>
      <c r="E6" s="107">
        <v>1.7005488134807178E-2</v>
      </c>
      <c r="F6" s="107">
        <v>2.7956082831814388E-2</v>
      </c>
      <c r="G6" s="107">
        <v>3.8481444885832827E-2</v>
      </c>
      <c r="H6" s="107">
        <v>3.4835402400031024E-2</v>
      </c>
      <c r="I6" s="107">
        <v>2.7839629722291592E-2</v>
      </c>
      <c r="J6" s="107">
        <v>2.0038824080666595E-2</v>
      </c>
      <c r="K6" s="107">
        <v>1.1394549706484902E-3</v>
      </c>
      <c r="L6" s="107">
        <v>-2.5766469028394301E-2</v>
      </c>
      <c r="M6" s="107">
        <v>2.6955612235535886E-2</v>
      </c>
      <c r="N6" s="107">
        <v>1.5640448367461257E-2</v>
      </c>
      <c r="O6" s="107">
        <v>2.2894138068541459E-2</v>
      </c>
      <c r="P6" s="107">
        <v>2.1177792556241082E-2</v>
      </c>
      <c r="Q6" s="107">
        <v>2.5235512738460253E-2</v>
      </c>
      <c r="R6" s="107">
        <v>2.9455089066187545E-2</v>
      </c>
      <c r="S6" s="107">
        <v>1.8197195685014655E-2</v>
      </c>
      <c r="T6" s="107">
        <v>2.457461980910769E-2</v>
      </c>
      <c r="U6" s="107">
        <v>2.9665359650419942E-2</v>
      </c>
      <c r="V6" s="107">
        <v>2.5839486181470583E-2</v>
      </c>
      <c r="W6" s="107">
        <v>-2.1630936922237831E-2</v>
      </c>
      <c r="X6" s="107">
        <v>6.054984309933098E-2</v>
      </c>
      <c r="Y6" s="107">
        <v>2.5122355174274746E-2</v>
      </c>
      <c r="Z6" s="107">
        <v>2.8877049031531987E-2</v>
      </c>
      <c r="AA6" s="107">
        <v>2.7960707685114494E-2</v>
      </c>
      <c r="AB6" s="109">
        <v>1.7033937907054542E-2</v>
      </c>
      <c r="AC6" s="109">
        <v>1.5471548233163546E-2</v>
      </c>
      <c r="AD6" s="109">
        <v>1.9480316207175274E-2</v>
      </c>
      <c r="AE6" s="109">
        <v>2.0273753095784386E-2</v>
      </c>
    </row>
    <row r="7" spans="3:32" ht="14.15" customHeight="1">
      <c r="C7" s="105" t="s">
        <v>100</v>
      </c>
      <c r="D7" s="107">
        <v>2.1541285398767096E-2</v>
      </c>
      <c r="E7" s="107">
        <v>9.2813583900479557E-3</v>
      </c>
      <c r="F7" s="107">
        <v>7.330381764329319E-3</v>
      </c>
      <c r="G7" s="107">
        <v>2.0544059162275419E-2</v>
      </c>
      <c r="H7" s="107">
        <v>1.8904374178437822E-2</v>
      </c>
      <c r="I7" s="107">
        <v>3.4247944277901121E-2</v>
      </c>
      <c r="J7" s="107">
        <v>2.9788106283143989E-2</v>
      </c>
      <c r="K7" s="107">
        <v>3.0923546657035672E-3</v>
      </c>
      <c r="L7" s="107">
        <v>-4.4256448416731264E-2</v>
      </c>
      <c r="M7" s="107">
        <v>1.9938276156487911E-2</v>
      </c>
      <c r="N7" s="107">
        <v>1.7862996527842734E-2</v>
      </c>
      <c r="O7" s="107">
        <v>-9.0313035846891765E-3</v>
      </c>
      <c r="P7" s="107">
        <v>-1.2638574938003133E-3</v>
      </c>
      <c r="Q7" s="107">
        <v>1.4509529513342168E-2</v>
      </c>
      <c r="R7" s="107">
        <v>2.0007660888582635E-2</v>
      </c>
      <c r="S7" s="107">
        <v>1.7929719919608678E-2</v>
      </c>
      <c r="T7" s="107">
        <v>2.7437371986420489E-2</v>
      </c>
      <c r="U7" s="107">
        <v>1.732389814591917E-2</v>
      </c>
      <c r="V7" s="107">
        <v>1.6378390521874175E-2</v>
      </c>
      <c r="W7" s="107">
        <v>-6.1574080527771358E-2</v>
      </c>
      <c r="X7" s="107">
        <v>6.2784353610902954E-2</v>
      </c>
      <c r="Y7" s="107">
        <v>3.5986638862067988E-2</v>
      </c>
      <c r="Z7" s="107">
        <v>4.0000000000000001E-3</v>
      </c>
      <c r="AA7" s="107">
        <v>7.8601989871625033E-3</v>
      </c>
      <c r="AB7" s="109">
        <v>8.4601816982814437E-3</v>
      </c>
      <c r="AC7" s="109">
        <v>1.4999999999999999E-2</v>
      </c>
      <c r="AD7" s="109">
        <v>1.4E-2</v>
      </c>
      <c r="AE7" s="109">
        <v>1.4E-2</v>
      </c>
    </row>
    <row r="8" spans="3:32" ht="14.15" customHeight="1">
      <c r="C8" s="105" t="s">
        <v>97</v>
      </c>
      <c r="D8" s="107">
        <v>8.3680672207818718E-2</v>
      </c>
      <c r="E8" s="107">
        <v>9.0857254569743695E-2</v>
      </c>
      <c r="F8" s="107">
        <v>0.10014381056713395</v>
      </c>
      <c r="G8" s="107">
        <v>0.10143400487264609</v>
      </c>
      <c r="H8" s="107">
        <v>0.11313271551794446</v>
      </c>
      <c r="I8" s="107">
        <v>0.12671676971464207</v>
      </c>
      <c r="J8" s="107">
        <v>0.14203844557512846</v>
      </c>
      <c r="K8" s="107">
        <v>9.688572119847616E-2</v>
      </c>
      <c r="L8" s="107">
        <v>9.3136602303542704E-2</v>
      </c>
      <c r="M8" s="107">
        <v>0.1088319781601943</v>
      </c>
      <c r="N8" s="107">
        <v>9.6630187412480528E-2</v>
      </c>
      <c r="O8" s="107">
        <v>7.9938995105054866E-2</v>
      </c>
      <c r="P8" s="107">
        <v>7.9432175902665381E-2</v>
      </c>
      <c r="Q8" s="107">
        <v>7.3677961209598353E-2</v>
      </c>
      <c r="R8" s="107">
        <v>7.1158984011838955E-2</v>
      </c>
      <c r="S8" s="107">
        <v>6.7648959439999823E-2</v>
      </c>
      <c r="T8" s="107">
        <v>7.0269248211541013E-2</v>
      </c>
      <c r="U8" s="107">
        <v>6.7084723021050952E-2</v>
      </c>
      <c r="V8" s="107">
        <v>5.9506505593005743E-2</v>
      </c>
      <c r="W8" s="107">
        <v>2.3E-2</v>
      </c>
      <c r="X8" s="107">
        <v>8.4000000000000005E-2</v>
      </c>
      <c r="Y8" s="107">
        <v>3.1E-2</v>
      </c>
      <c r="Z8" s="107">
        <v>5.3999999999999999E-2</v>
      </c>
      <c r="AA8" s="107">
        <v>0.05</v>
      </c>
      <c r="AB8" s="109">
        <v>4.4999999999999998E-2</v>
      </c>
      <c r="AC8" s="109">
        <v>0.04</v>
      </c>
      <c r="AD8" s="109">
        <v>0.04</v>
      </c>
      <c r="AE8" s="109">
        <v>0.04</v>
      </c>
    </row>
    <row r="9" spans="3:32" ht="14.15" hidden="1" customHeight="1">
      <c r="C9" s="105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9"/>
      <c r="AC9" s="108"/>
      <c r="AD9" s="108"/>
      <c r="AE9" s="108"/>
      <c r="AF9" s="139"/>
    </row>
    <row r="10" spans="3:32" ht="16" customHeight="1">
      <c r="C10" s="103" t="s">
        <v>98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</row>
    <row r="11" spans="3:32" ht="14.15" customHeight="1">
      <c r="C11" s="105" t="s">
        <v>101</v>
      </c>
      <c r="D11" s="107">
        <v>1.6036655211913109E-2</v>
      </c>
      <c r="E11" s="107">
        <v>2.4802705749718212E-2</v>
      </c>
      <c r="F11" s="107">
        <v>2.0352035203520247E-2</v>
      </c>
      <c r="G11" s="107">
        <v>3.3423180592991875E-2</v>
      </c>
      <c r="H11" s="107">
        <v>3.3385498174230532E-2</v>
      </c>
      <c r="I11" s="107">
        <v>2.5239777889954462E-2</v>
      </c>
      <c r="J11" s="107">
        <v>4.1088133924175319E-2</v>
      </c>
      <c r="K11" s="107">
        <v>-2.2228002553859039E-4</v>
      </c>
      <c r="L11" s="107">
        <v>2.8141231232083674E-2</v>
      </c>
      <c r="M11" s="107">
        <v>1.4377930222179369E-2</v>
      </c>
      <c r="N11" s="107">
        <v>3.0620668384193861E-2</v>
      </c>
      <c r="O11" s="107">
        <v>1.7595049796895523E-2</v>
      </c>
      <c r="P11" s="107">
        <v>1.5128383667573297E-2</v>
      </c>
      <c r="Q11" s="107">
        <v>6.5312139196231911E-3</v>
      </c>
      <c r="R11" s="107">
        <v>6.3872475153647912E-3</v>
      </c>
      <c r="S11" s="107">
        <v>2.0507989115119862E-2</v>
      </c>
      <c r="T11" s="107">
        <v>2.1299307195522532E-2</v>
      </c>
      <c r="U11" s="107">
        <v>2.0023809043401064E-2</v>
      </c>
      <c r="V11" s="107">
        <v>2.3195274699624457E-2</v>
      </c>
      <c r="W11" s="107">
        <v>1.3049530216912242E-2</v>
      </c>
      <c r="X11" s="107">
        <v>7.1765805996068854E-2</v>
      </c>
      <c r="Y11" s="107">
        <v>6.411498247913161E-2</v>
      </c>
      <c r="Z11" s="107">
        <v>3.3208171023921373E-2</v>
      </c>
      <c r="AA11" s="107">
        <v>2.872366268806581E-2</v>
      </c>
      <c r="AB11" s="109">
        <v>3.7895399919770423E-2</v>
      </c>
      <c r="AC11" s="109">
        <v>2.7791218192388945E-2</v>
      </c>
      <c r="AD11" s="109">
        <v>2.5493107079235022E-2</v>
      </c>
      <c r="AE11" s="109">
        <v>2.5493107079235022E-2</v>
      </c>
    </row>
    <row r="12" spans="3:32" ht="14.15" customHeight="1">
      <c r="C12" s="105" t="s">
        <v>172</v>
      </c>
      <c r="D12" s="107">
        <v>2.7823240589198051E-2</v>
      </c>
      <c r="E12" s="107">
        <v>1.9639065817409707E-2</v>
      </c>
      <c r="F12" s="107">
        <v>1.0931806350858997E-2</v>
      </c>
      <c r="G12" s="107">
        <v>2.2657054582904346E-2</v>
      </c>
      <c r="H12" s="107">
        <v>2.1148036253776592E-2</v>
      </c>
      <c r="I12" s="107">
        <v>2.6134122287968298E-2</v>
      </c>
      <c r="J12" s="107">
        <v>2.4353676117251366E-2</v>
      </c>
      <c r="K12" s="107">
        <v>1.7624596562335837E-2</v>
      </c>
      <c r="L12" s="107">
        <v>1.8236717759594345E-2</v>
      </c>
      <c r="M12" s="107">
        <v>6.6189486646655027E-3</v>
      </c>
      <c r="N12" s="107">
        <v>2.2766626338585061E-2</v>
      </c>
      <c r="O12" s="107">
        <v>1.8996943778720743E-2</v>
      </c>
      <c r="P12" s="107">
        <v>1.7408566188369834E-2</v>
      </c>
      <c r="Q12" s="107">
        <v>1.6224195046636636E-2</v>
      </c>
      <c r="R12" s="107">
        <v>2.0715072792840905E-2</v>
      </c>
      <c r="S12" s="107">
        <v>2.1971236613002709E-2</v>
      </c>
      <c r="T12" s="107">
        <v>1.770166453265043E-2</v>
      </c>
      <c r="U12" s="107">
        <v>2.2485295505299874E-2</v>
      </c>
      <c r="V12" s="107">
        <v>2.2905988164406255E-2</v>
      </c>
      <c r="W12" s="107">
        <v>1.6239380497707012E-2</v>
      </c>
      <c r="X12" s="107">
        <v>5.5045498261448556E-2</v>
      </c>
      <c r="Y12" s="107">
        <v>5.6805073960192187E-2</v>
      </c>
      <c r="Z12" s="107">
        <v>3.9170866191365672E-2</v>
      </c>
      <c r="AA12" s="107">
        <v>3.2136130000319119E-2</v>
      </c>
      <c r="AB12" s="109">
        <v>3.8261770431675002E-2</v>
      </c>
      <c r="AC12" s="109">
        <v>2.9546608638138183E-2</v>
      </c>
      <c r="AD12" s="109">
        <v>2.7555024949450058E-2</v>
      </c>
      <c r="AE12" s="109">
        <v>2.7555024949450058E-2</v>
      </c>
    </row>
    <row r="13" spans="3:32" ht="14.15" customHeight="1">
      <c r="C13" s="105" t="s">
        <v>102</v>
      </c>
      <c r="D13" s="107">
        <v>2.0489094999999999E-2</v>
      </c>
      <c r="E13" s="107">
        <v>2.2776339E-2</v>
      </c>
      <c r="F13" s="107">
        <v>1.9736147999999998E-2</v>
      </c>
      <c r="G13" s="107">
        <v>2.3597599E-2</v>
      </c>
      <c r="H13" s="107">
        <v>2.2244692E-2</v>
      </c>
      <c r="I13" s="107">
        <v>1.9188922000000001E-2</v>
      </c>
      <c r="J13" s="107">
        <v>3.0667702000000002E-2</v>
      </c>
      <c r="K13" s="107">
        <v>1.5819209000000001E-2</v>
      </c>
      <c r="L13" s="107">
        <v>9.2695590000000001E-3</v>
      </c>
      <c r="M13" s="107">
        <v>2.2134460000000002E-2</v>
      </c>
      <c r="N13" s="107">
        <v>2.7495731999999998E-2</v>
      </c>
      <c r="O13" s="107">
        <v>2.2200000000000001E-2</v>
      </c>
      <c r="P13" s="107">
        <v>8.5000000000000006E-3</v>
      </c>
      <c r="Q13" s="107">
        <v>-1.6981320547397871E-3</v>
      </c>
      <c r="R13" s="107">
        <v>2.3013808284970683E-3</v>
      </c>
      <c r="S13" s="107">
        <v>1.1380652890086829E-2</v>
      </c>
      <c r="T13" s="107">
        <v>1.3522850656401131E-2</v>
      </c>
      <c r="U13" s="107">
        <v>1.6E-2</v>
      </c>
      <c r="V13" s="107">
        <v>1.2999999999999999E-2</v>
      </c>
      <c r="W13" s="107">
        <v>-3.0000000000000001E-3</v>
      </c>
      <c r="X13" s="107">
        <v>0.05</v>
      </c>
      <c r="Y13" s="107">
        <v>9.1999999999999998E-2</v>
      </c>
      <c r="Z13" s="107">
        <v>2.9000000000000001E-2</v>
      </c>
      <c r="AA13" s="107">
        <v>2.4E-2</v>
      </c>
      <c r="AB13" s="109">
        <v>0.02</v>
      </c>
      <c r="AC13" s="109">
        <v>0.02</v>
      </c>
      <c r="AD13" s="109">
        <v>0.02</v>
      </c>
      <c r="AE13" s="109">
        <v>0.02</v>
      </c>
    </row>
    <row r="14" spans="3:32" ht="16" customHeight="1">
      <c r="C14" s="10" t="s">
        <v>103</v>
      </c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2"/>
      <c r="AC14" s="112"/>
      <c r="AD14" s="112"/>
      <c r="AE14" s="112"/>
    </row>
    <row r="15" spans="3:32" ht="16" customHeight="1">
      <c r="C15" s="103" t="s">
        <v>104</v>
      </c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</row>
    <row r="16" spans="3:32" ht="14.15" customHeight="1">
      <c r="C16" s="105" t="s">
        <v>129</v>
      </c>
      <c r="D16" s="113">
        <v>1315.7560000000001</v>
      </c>
      <c r="E16" s="113">
        <v>1488.788</v>
      </c>
      <c r="F16" s="113">
        <v>1717.951</v>
      </c>
      <c r="G16" s="113">
        <v>1957.75</v>
      </c>
      <c r="H16" s="113">
        <v>2170.5839999999998</v>
      </c>
      <c r="I16" s="113">
        <v>2409.4499999999998</v>
      </c>
      <c r="J16" s="113">
        <v>2720.2629999999999</v>
      </c>
      <c r="K16" s="113">
        <v>3109.8029999999999</v>
      </c>
      <c r="L16" s="113">
        <v>3333.0390000000002</v>
      </c>
      <c r="M16" s="113">
        <v>3885.8470000000002</v>
      </c>
      <c r="N16" s="113">
        <v>4376.3819999999996</v>
      </c>
      <c r="O16" s="113">
        <v>4814.76</v>
      </c>
      <c r="P16" s="113">
        <v>5331.6189999999997</v>
      </c>
      <c r="Q16" s="113">
        <v>5778.9530000000004</v>
      </c>
      <c r="R16" s="113">
        <v>5995.7870000000003</v>
      </c>
      <c r="S16" s="113">
        <v>6269.3270000000002</v>
      </c>
      <c r="T16" s="113">
        <v>6585.4790000000003</v>
      </c>
      <c r="U16" s="113">
        <v>7004.1409999999996</v>
      </c>
      <c r="V16" s="113">
        <v>7389.1310000000003</v>
      </c>
      <c r="W16" s="113">
        <v>7609.5969999999998</v>
      </c>
      <c r="X16" s="113">
        <v>9012.1419999999998</v>
      </c>
      <c r="Y16" s="113">
        <v>10079.675999999999</v>
      </c>
      <c r="Z16" s="113">
        <v>10943.343999999999</v>
      </c>
      <c r="AA16" s="113">
        <v>11744.709000000001</v>
      </c>
      <c r="AB16" s="114">
        <v>12649.767400271659</v>
      </c>
      <c r="AC16" s="114">
        <v>13432.264666796989</v>
      </c>
      <c r="AD16" s="114">
        <v>14239.419062582361</v>
      </c>
      <c r="AE16" s="114">
        <v>15056.372015884002</v>
      </c>
    </row>
    <row r="17" spans="3:32" ht="14.15" customHeight="1">
      <c r="C17" s="105" t="s">
        <v>130</v>
      </c>
      <c r="D17" s="113">
        <v>559.70986224455771</v>
      </c>
      <c r="E17" s="113">
        <v>509.56269518999682</v>
      </c>
      <c r="F17" s="113">
        <v>558.30909628334541</v>
      </c>
      <c r="G17" s="113">
        <v>669.05906068642184</v>
      </c>
      <c r="H17" s="113">
        <v>891.37146813732249</v>
      </c>
      <c r="I17" s="113">
        <v>1107.7686729395832</v>
      </c>
      <c r="J17" s="113">
        <v>1396.9991746251924</v>
      </c>
      <c r="K17" s="113">
        <v>1693.7689914740615</v>
      </c>
      <c r="L17" s="113">
        <v>1667.0503084182521</v>
      </c>
      <c r="M17" s="113">
        <v>2207.5775037712674</v>
      </c>
      <c r="N17" s="113">
        <v>2612.4242252701606</v>
      </c>
      <c r="O17" s="113">
        <v>2463.0438327775091</v>
      </c>
      <c r="P17" s="113">
        <v>2468.363641088129</v>
      </c>
      <c r="Q17" s="113">
        <v>2454.7591167496157</v>
      </c>
      <c r="R17" s="113">
        <v>1800.0681504313191</v>
      </c>
      <c r="S17" s="113">
        <v>1798.0904352065854</v>
      </c>
      <c r="T17" s="113">
        <v>2063.2761983337291</v>
      </c>
      <c r="U17" s="113">
        <v>1915.8633611729092</v>
      </c>
      <c r="V17" s="113">
        <v>1872.4911622720879</v>
      </c>
      <c r="W17" s="113">
        <v>1474.592358261594</v>
      </c>
      <c r="X17" s="113">
        <v>1670.1807079129401</v>
      </c>
      <c r="Y17" s="113">
        <v>1951.4526980152493</v>
      </c>
      <c r="Z17" s="113">
        <v>2192.2494741410974</v>
      </c>
      <c r="AA17" s="113">
        <v>2179.1647745990144</v>
      </c>
      <c r="AB17" s="114">
        <v>2212.7853431342523</v>
      </c>
      <c r="AC17" s="114">
        <v>2377.3919764242455</v>
      </c>
      <c r="AD17" s="114">
        <v>2495.6159404665063</v>
      </c>
      <c r="AE17" s="114">
        <v>2579.5301703898781</v>
      </c>
    </row>
    <row r="18" spans="3:32" ht="14.15" customHeight="1">
      <c r="C18" s="105" t="s">
        <v>126</v>
      </c>
      <c r="D18" s="107">
        <v>1.3898886533416421E-2</v>
      </c>
      <c r="E18" s="107">
        <v>3.0534605028363027E-2</v>
      </c>
      <c r="F18" s="107">
        <v>1.140838373341424E-2</v>
      </c>
      <c r="G18" s="107">
        <v>5.7599566374817668E-2</v>
      </c>
      <c r="H18" s="107">
        <v>3.2021683160350811E-2</v>
      </c>
      <c r="I18" s="107">
        <v>3.9619560228338679E-2</v>
      </c>
      <c r="J18" s="107">
        <v>6.0698951027909676E-2</v>
      </c>
      <c r="K18" s="107">
        <v>5.0941770834585176E-2</v>
      </c>
      <c r="L18" s="107">
        <v>-1.2581412976262474E-3</v>
      </c>
      <c r="M18" s="107">
        <v>7.5282491203301882E-2</v>
      </c>
      <c r="N18" s="107">
        <v>3.9744026619628059E-2</v>
      </c>
      <c r="O18" s="107">
        <v>1.9211814943874916E-2</v>
      </c>
      <c r="P18" s="107">
        <v>3.0048269457775278E-2</v>
      </c>
      <c r="Q18" s="107">
        <v>5.0393459495359227E-3</v>
      </c>
      <c r="R18" s="107">
        <v>-3.5457552842598106E-2</v>
      </c>
      <c r="S18" s="107">
        <v>-3.2759130499899647E-2</v>
      </c>
      <c r="T18" s="107">
        <v>1.3228683839367816E-2</v>
      </c>
      <c r="U18" s="107">
        <v>1.7836721768855313E-2</v>
      </c>
      <c r="V18" s="107">
        <v>1.2207618682791299E-2</v>
      </c>
      <c r="W18" s="107">
        <v>-3.2767506495341547E-2</v>
      </c>
      <c r="X18" s="107">
        <v>4.7625989483594866E-2</v>
      </c>
      <c r="Y18" s="107">
        <v>3.0167179011841849E-2</v>
      </c>
      <c r="Z18" s="107">
        <v>3.2416517981320281E-2</v>
      </c>
      <c r="AA18" s="107">
        <v>3.3958547907858572E-2</v>
      </c>
      <c r="AB18" s="109">
        <v>2.1579171466127089E-2</v>
      </c>
      <c r="AC18" s="109">
        <v>1.5398136288507391E-2</v>
      </c>
      <c r="AD18" s="109">
        <v>1.5405024522216593E-2</v>
      </c>
      <c r="AE18" s="109">
        <v>1.5335223521965702E-2</v>
      </c>
    </row>
    <row r="19" spans="3:32" ht="14.15" customHeight="1">
      <c r="C19" s="105" t="s">
        <v>127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>
        <v>7.4101107087447882E-2</v>
      </c>
      <c r="P19" s="107">
        <v>7.2190756438585135E-2</v>
      </c>
      <c r="Q19" s="107">
        <v>6.9064708533189717E-2</v>
      </c>
      <c r="R19" s="107">
        <v>8.6467716191162031E-2</v>
      </c>
      <c r="S19" s="107">
        <v>0.11644906007755317</v>
      </c>
      <c r="T19" s="107">
        <v>0.12847812524192165</v>
      </c>
      <c r="U19" s="107">
        <v>0.12386439628957417</v>
      </c>
      <c r="V19" s="107">
        <v>0.11992234212175337</v>
      </c>
      <c r="W19" s="107">
        <v>0.13760311984303458</v>
      </c>
      <c r="X19" s="107">
        <v>0.13231929879760998</v>
      </c>
      <c r="Y19" s="107">
        <v>9.2722656958653268E-2</v>
      </c>
      <c r="Z19" s="107">
        <v>7.9829002269589666E-2</v>
      </c>
      <c r="AA19" s="107">
        <v>6.8370359225409072E-2</v>
      </c>
      <c r="AB19" s="109">
        <v>6.3651200402463401E-2</v>
      </c>
      <c r="AC19" s="109">
        <v>6.8441026227218982E-2</v>
      </c>
      <c r="AD19" s="109">
        <v>7.2963819761037704E-2</v>
      </c>
      <c r="AE19" s="109">
        <v>7.7370996553433921E-2</v>
      </c>
      <c r="AF19" s="139"/>
    </row>
    <row r="20" spans="3:32" ht="14.15" customHeight="1">
      <c r="C20" s="105" t="s">
        <v>128</v>
      </c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>
        <v>7.5350996727246877E-2</v>
      </c>
      <c r="P20" s="107">
        <v>6.8880231961341631E-2</v>
      </c>
      <c r="Q20" s="107">
        <v>7.2299270429120432E-2</v>
      </c>
      <c r="R20" s="107">
        <v>9.7305311582962961E-2</v>
      </c>
      <c r="S20" s="107">
        <v>0.12817186595771513</v>
      </c>
      <c r="T20" s="107">
        <v>0.1256832845392668</v>
      </c>
      <c r="U20" s="107">
        <v>0.12349094957166862</v>
      </c>
      <c r="V20" s="107">
        <v>0.11626603662547887</v>
      </c>
      <c r="W20" s="107">
        <v>0.14703327480861872</v>
      </c>
      <c r="X20" s="107">
        <v>0.11612688028333462</v>
      </c>
      <c r="Y20" s="107">
        <v>8.4354696010984553E-2</v>
      </c>
      <c r="Z20" s="107">
        <v>7.9007236208674336E-2</v>
      </c>
      <c r="AA20" s="107">
        <v>6.6244040820139571E-2</v>
      </c>
      <c r="AB20" s="109">
        <v>6.3920646901622247E-2</v>
      </c>
      <c r="AC20" s="109">
        <v>6.8990214785221382E-2</v>
      </c>
      <c r="AD20" s="109">
        <v>7.5390214785221454E-2</v>
      </c>
      <c r="AE20" s="109">
        <v>7.8510214785221466E-2</v>
      </c>
      <c r="AF20" s="139"/>
    </row>
    <row r="21" spans="3:32" ht="16" customHeight="1">
      <c r="C21" s="103" t="s">
        <v>98</v>
      </c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</row>
    <row r="22" spans="3:32" ht="14.15" customHeight="1">
      <c r="C22" s="105" t="s">
        <v>0</v>
      </c>
      <c r="D22" s="115">
        <v>7.6734364140733202E-2</v>
      </c>
      <c r="E22" s="115">
        <v>0.12530273356687704</v>
      </c>
      <c r="F22" s="115">
        <v>9.3005128004000293E-2</v>
      </c>
      <c r="G22" s="115">
        <v>7.5994958488264208E-2</v>
      </c>
      <c r="H22" s="115">
        <v>5.6892268187350936E-2</v>
      </c>
      <c r="I22" s="115">
        <v>3.1415161315768714E-2</v>
      </c>
      <c r="J22" s="115">
        <v>4.4576585533737223E-2</v>
      </c>
      <c r="K22" s="115">
        <v>5.9027243906546456E-2</v>
      </c>
      <c r="L22" s="115">
        <v>4.31165006256784E-2</v>
      </c>
      <c r="M22" s="115">
        <v>5.9086887217945305E-2</v>
      </c>
      <c r="N22" s="115">
        <v>6.5033527436801686E-2</v>
      </c>
      <c r="O22" s="115">
        <v>5.8385947181474496E-2</v>
      </c>
      <c r="P22" s="115">
        <v>5.910683255331084E-2</v>
      </c>
      <c r="Q22" s="115">
        <v>6.4074707959081545E-2</v>
      </c>
      <c r="R22" s="115">
        <v>0.1067302813397506</v>
      </c>
      <c r="S22" s="115">
        <v>6.2879882132213849E-2</v>
      </c>
      <c r="T22" s="115">
        <v>2.9474213204347066E-2</v>
      </c>
      <c r="U22" s="115">
        <v>3.7455811701915476E-2</v>
      </c>
      <c r="V22" s="115">
        <v>4.306151617159526E-2</v>
      </c>
      <c r="W22" s="115">
        <v>4.517456886424509E-2</v>
      </c>
      <c r="X22" s="115">
        <v>0.10060982737443336</v>
      </c>
      <c r="Y22" s="115">
        <v>5.7850929078894664E-2</v>
      </c>
      <c r="Z22" s="115">
        <v>4.6211900050818322E-2</v>
      </c>
      <c r="AA22" s="115">
        <v>4.8311967483947837E-2</v>
      </c>
      <c r="AB22" s="116">
        <v>5.3117386099570396E-2</v>
      </c>
      <c r="AC22" s="116">
        <v>4.4285244314397954E-2</v>
      </c>
      <c r="AD22" s="116">
        <v>4.0000000000000702E-2</v>
      </c>
      <c r="AE22" s="116">
        <v>3.5000000000000364E-2</v>
      </c>
    </row>
    <row r="23" spans="3:32" ht="14.15" customHeight="1">
      <c r="C23" s="105" t="s">
        <v>90</v>
      </c>
      <c r="D23" s="115">
        <v>9.4410287889777234E-2</v>
      </c>
      <c r="E23" s="115">
        <v>0.14739919134520774</v>
      </c>
      <c r="F23" s="115">
        <v>0.10383957866064764</v>
      </c>
      <c r="G23" s="115">
        <v>6.1327937947308842E-2</v>
      </c>
      <c r="H23" s="115">
        <v>5.046764680776672E-2</v>
      </c>
      <c r="I23" s="115">
        <v>2.8130864627469387E-2</v>
      </c>
      <c r="J23" s="115">
        <v>5.1553414501044337E-2</v>
      </c>
      <c r="K23" s="115">
        <v>6.4809611922563626E-2</v>
      </c>
      <c r="L23" s="115">
        <v>4.1137974730346194E-2</v>
      </c>
      <c r="M23" s="115">
        <v>6.4652138821630123E-2</v>
      </c>
      <c r="N23" s="115">
        <v>6.0801877638154034E-2</v>
      </c>
      <c r="O23" s="115">
        <v>6.1973489753506472E-2</v>
      </c>
      <c r="P23" s="115">
        <v>5.5627484811861416E-2</v>
      </c>
      <c r="Q23" s="115">
        <v>6.2283737024220853E-2</v>
      </c>
      <c r="R23" s="115">
        <v>0.11276071233968388</v>
      </c>
      <c r="S23" s="115">
        <v>6.579949307016042E-2</v>
      </c>
      <c r="T23" s="115">
        <v>2.0672849226235357E-2</v>
      </c>
      <c r="U23" s="115">
        <v>3.433724905411939E-2</v>
      </c>
      <c r="V23" s="115">
        <v>4.4815263569577324E-2</v>
      </c>
      <c r="W23" s="115">
        <v>5.4473158845030234E-2</v>
      </c>
      <c r="X23" s="115">
        <v>0.10160248211585365</v>
      </c>
      <c r="Y23" s="115">
        <v>5.932464430645501E-2</v>
      </c>
      <c r="Z23" s="115">
        <v>3.7069300801598537E-2</v>
      </c>
      <c r="AA23" s="115">
        <v>4.7762056985797274E-2</v>
      </c>
      <c r="AB23" s="116">
        <v>5.2712108272713776E-2</v>
      </c>
      <c r="AC23" s="116">
        <v>4.3069328221174485E-2</v>
      </c>
      <c r="AD23" s="116">
        <v>4.0000000000000702E-2</v>
      </c>
      <c r="AE23" s="116">
        <v>3.5000000000000364E-2</v>
      </c>
    </row>
    <row r="24" spans="3:32" ht="14.15" customHeight="1">
      <c r="C24" s="105" t="s">
        <v>1</v>
      </c>
      <c r="D24" s="107">
        <v>0.1038467627038151</v>
      </c>
      <c r="E24" s="107">
        <v>0.25306828643199819</v>
      </c>
      <c r="F24" s="107">
        <v>8.7083328718522202E-2</v>
      </c>
      <c r="G24" s="107">
        <v>0.12412762561342139</v>
      </c>
      <c r="H24" s="107">
        <v>1.208743070346352E-2</v>
      </c>
      <c r="I24" s="107">
        <v>3.8315731658537411E-2</v>
      </c>
      <c r="J24" s="107">
        <v>7.7543827369897844E-2</v>
      </c>
      <c r="K24" s="107">
        <v>9.8075050358176652E-2</v>
      </c>
      <c r="L24" s="107">
        <v>-1.7192492255360459E-2</v>
      </c>
      <c r="M24" s="107">
        <v>0.11323142949673537</v>
      </c>
      <c r="N24" s="107">
        <v>5.0968130206239914E-2</v>
      </c>
      <c r="O24" s="107">
        <v>7.818244825167131E-2</v>
      </c>
      <c r="P24" s="107">
        <v>5.5106104434671455E-2</v>
      </c>
      <c r="Q24" s="107">
        <v>3.6857551498040264E-2</v>
      </c>
      <c r="R24" s="115">
        <v>0.10539166948817025</v>
      </c>
      <c r="S24" s="107">
        <v>7.1729082528960708E-2</v>
      </c>
      <c r="T24" s="107">
        <v>-5.2094044493907754E-3</v>
      </c>
      <c r="U24" s="107">
        <v>7.5368734029632511E-2</v>
      </c>
      <c r="V24" s="107">
        <v>7.3039306458065001E-2</v>
      </c>
      <c r="W24" s="107">
        <v>0.23138351126052559</v>
      </c>
      <c r="X24" s="107">
        <v>0.17783212339450416</v>
      </c>
      <c r="Y24" s="107">
        <v>5.4512855725947995E-2</v>
      </c>
      <c r="Z24" s="107">
        <v>-3.1758279716232463E-2</v>
      </c>
      <c r="AA24" s="107">
        <v>6.5356584277505458E-2</v>
      </c>
      <c r="AB24" s="116">
        <v>3.8299886159759877E-2</v>
      </c>
      <c r="AC24" s="116">
        <v>4.0204654177151911E-2</v>
      </c>
      <c r="AD24" s="116">
        <v>4.0000000000001368E-2</v>
      </c>
      <c r="AE24" s="116">
        <v>3.5000000000000586E-2</v>
      </c>
    </row>
    <row r="25" spans="3:32" ht="13.5" customHeight="1">
      <c r="C25" s="105" t="s">
        <v>125</v>
      </c>
      <c r="D25" s="107">
        <v>0.11883209760486002</v>
      </c>
      <c r="E25" s="107">
        <v>0.33643973239493863</v>
      </c>
      <c r="F25" s="107">
        <v>7.6478203407819745E-2</v>
      </c>
      <c r="G25" s="107">
        <v>0.15090038464557654</v>
      </c>
      <c r="H25" s="107">
        <v>-9.5625769030346364E-3</v>
      </c>
      <c r="I25" s="107">
        <v>4.3996606322377341E-2</v>
      </c>
      <c r="J25" s="107">
        <v>9.1920844327176843E-2</v>
      </c>
      <c r="K25" s="107">
        <v>0.10841440370386479</v>
      </c>
      <c r="L25" s="107">
        <v>-4.4244218493843523E-2</v>
      </c>
      <c r="M25" s="107">
        <v>0.13898437303978706</v>
      </c>
      <c r="N25" s="107">
        <v>4.3445260853805179E-2</v>
      </c>
      <c r="O25" s="107">
        <v>8.6333931501722638E-2</v>
      </c>
      <c r="P25" s="107">
        <v>5.1203318622375926E-2</v>
      </c>
      <c r="Q25" s="107">
        <v>2.127058823529393E-2</v>
      </c>
      <c r="R25" s="107">
        <v>0.11199757757678697</v>
      </c>
      <c r="S25" s="107">
        <v>7.6383133642735412E-2</v>
      </c>
      <c r="T25" s="107">
        <v>-2.5474169044099937E-2</v>
      </c>
      <c r="U25" s="107">
        <v>9.429498149681792E-2</v>
      </c>
      <c r="V25" s="107">
        <v>9.0768443323066217E-2</v>
      </c>
      <c r="W25" s="107">
        <v>0.31629741524001354</v>
      </c>
      <c r="X25" s="107">
        <v>0.20566523142681414</v>
      </c>
      <c r="Y25" s="107">
        <v>5.2735292085666075E-2</v>
      </c>
      <c r="Z25" s="107">
        <v>-5.5919134395437053E-2</v>
      </c>
      <c r="AA25" s="107">
        <v>7.233372372608482E-2</v>
      </c>
      <c r="AB25" s="109">
        <v>3.1576779955700074E-2</v>
      </c>
      <c r="AC25" s="109">
        <v>3.7891542648675891E-2</v>
      </c>
      <c r="AD25" s="109">
        <v>4.0000000000000702E-2</v>
      </c>
      <c r="AE25" s="109">
        <v>3.5000000000000364E-2</v>
      </c>
    </row>
    <row r="26" spans="3:32" ht="16" customHeight="1">
      <c r="C26" s="103" t="s">
        <v>105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</row>
    <row r="27" spans="3:32" ht="14.15" customHeight="1">
      <c r="C27" s="105" t="s">
        <v>106</v>
      </c>
      <c r="D27" s="117">
        <v>0.19</v>
      </c>
      <c r="E27" s="118">
        <v>0.25</v>
      </c>
      <c r="F27" s="118">
        <v>0.16500000000000001</v>
      </c>
      <c r="G27" s="118">
        <v>0.17749999999999999</v>
      </c>
      <c r="H27" s="118">
        <v>0.18</v>
      </c>
      <c r="I27" s="118">
        <v>0.13250000000000001</v>
      </c>
      <c r="J27" s="118">
        <v>0.1125</v>
      </c>
      <c r="K27" s="118">
        <v>0.13750000000000001</v>
      </c>
      <c r="L27" s="118">
        <v>8.7499999999999994E-2</v>
      </c>
      <c r="M27" s="118">
        <v>0.1075</v>
      </c>
      <c r="N27" s="118">
        <v>0.11</v>
      </c>
      <c r="O27" s="118">
        <v>7.2499999999999995E-2</v>
      </c>
      <c r="P27" s="118">
        <v>0.1</v>
      </c>
      <c r="Q27" s="118">
        <v>0.11749999999999999</v>
      </c>
      <c r="R27" s="117">
        <v>0.14249999999999999</v>
      </c>
      <c r="S27" s="117">
        <v>0.13750000000000001</v>
      </c>
      <c r="T27" s="117">
        <v>7.0000000000000007E-2</v>
      </c>
      <c r="U27" s="117">
        <v>6.5000000000000002E-2</v>
      </c>
      <c r="V27" s="117">
        <v>4.4999999999999998E-2</v>
      </c>
      <c r="W27" s="117">
        <v>0.02</v>
      </c>
      <c r="X27" s="117">
        <v>9.2499999999999999E-2</v>
      </c>
      <c r="Y27" s="117">
        <v>0.13750000000000001</v>
      </c>
      <c r="Z27" s="117">
        <v>0.11749999999999999</v>
      </c>
      <c r="AA27" s="117">
        <v>0.1225</v>
      </c>
      <c r="AB27" s="119">
        <v>0.15</v>
      </c>
      <c r="AC27" s="119">
        <v>0.1275</v>
      </c>
      <c r="AD27" s="119">
        <v>0.11</v>
      </c>
      <c r="AE27" s="119">
        <v>0.1</v>
      </c>
    </row>
    <row r="28" spans="3:32" ht="14.15" customHeight="1">
      <c r="C28" s="105" t="s">
        <v>107</v>
      </c>
      <c r="D28" s="120">
        <v>0.17624999999999999</v>
      </c>
      <c r="E28" s="120">
        <v>0.19479166666666667</v>
      </c>
      <c r="F28" s="120">
        <v>0.23083333333333333</v>
      </c>
      <c r="G28" s="120">
        <v>0.16437499999999999</v>
      </c>
      <c r="H28" s="120">
        <v>0.19145833333333331</v>
      </c>
      <c r="I28" s="120">
        <v>0.15062500000000001</v>
      </c>
      <c r="J28" s="120">
        <v>0.11979166666666666</v>
      </c>
      <c r="K28" s="120">
        <v>0.12541666666666665</v>
      </c>
      <c r="L28" s="120">
        <v>9.9166666666666667E-2</v>
      </c>
      <c r="M28" s="120">
        <v>0.1</v>
      </c>
      <c r="N28" s="120">
        <v>0.11708333333333334</v>
      </c>
      <c r="O28" s="120">
        <v>8.4583333333333344E-2</v>
      </c>
      <c r="P28" s="120">
        <v>8.4375000000000006E-2</v>
      </c>
      <c r="Q28" s="120">
        <v>0.11020833333333334</v>
      </c>
      <c r="R28" s="121">
        <v>0.13583333333333333</v>
      </c>
      <c r="S28" s="121">
        <v>0.14166666666666666</v>
      </c>
      <c r="T28" s="121">
        <v>9.9166666666666667E-2</v>
      </c>
      <c r="U28" s="121">
        <v>6.5625000000000003E-2</v>
      </c>
      <c r="V28" s="121">
        <v>5.9583333333333328E-2</v>
      </c>
      <c r="W28" s="121">
        <v>2.8125000000000001E-2</v>
      </c>
      <c r="X28" s="121">
        <v>4.8125000000000001E-2</v>
      </c>
      <c r="Y28" s="121">
        <v>0.12625</v>
      </c>
      <c r="Z28" s="121">
        <v>0.13250000000000001</v>
      </c>
      <c r="AA28" s="121">
        <v>0.10916666666666666</v>
      </c>
      <c r="AB28" s="122">
        <v>0.145625</v>
      </c>
      <c r="AC28" s="122">
        <v>0.13208333333333333</v>
      </c>
      <c r="AD28" s="122">
        <v>0.11729166666666666</v>
      </c>
      <c r="AE28" s="122">
        <v>0.10229166666666666</v>
      </c>
    </row>
    <row r="29" spans="3:32" ht="14.15" customHeight="1">
      <c r="C29" s="105" t="s">
        <v>108</v>
      </c>
      <c r="D29" s="121">
        <f>(1+D27)/(1+D22)-1</f>
        <v>0.10519366673102892</v>
      </c>
      <c r="E29" s="121">
        <f t="shared" ref="E29:AB29" si="1">(1+E27)/(1+E22)-1</f>
        <v>0.11081219543284093</v>
      </c>
      <c r="F29" s="121">
        <f t="shared" si="1"/>
        <v>6.5868741281638554E-2</v>
      </c>
      <c r="G29" s="121">
        <f t="shared" si="1"/>
        <v>9.4335982442098842E-2</v>
      </c>
      <c r="H29" s="121">
        <f t="shared" si="1"/>
        <v>0.1164808708685019</v>
      </c>
      <c r="I29" s="121">
        <f t="shared" si="1"/>
        <v>9.8005965469111445E-2</v>
      </c>
      <c r="J29" s="121">
        <f t="shared" si="1"/>
        <v>6.5024829588303135E-2</v>
      </c>
      <c r="K29" s="121">
        <f t="shared" si="1"/>
        <v>7.4098902124540844E-2</v>
      </c>
      <c r="L29" s="121">
        <f t="shared" si="1"/>
        <v>4.2548938059842278E-2</v>
      </c>
      <c r="M29" s="121">
        <f t="shared" si="1"/>
        <v>4.5712125573783791E-2</v>
      </c>
      <c r="N29" s="121">
        <f t="shared" si="1"/>
        <v>4.2220710808436701E-2</v>
      </c>
      <c r="O29" s="121">
        <f t="shared" si="1"/>
        <v>1.3335449942539324E-2</v>
      </c>
      <c r="P29" s="121">
        <f t="shared" si="1"/>
        <v>3.8610993895774826E-2</v>
      </c>
      <c r="Q29" s="121">
        <f t="shared" si="1"/>
        <v>5.0208215307916859E-2</v>
      </c>
      <c r="R29" s="121">
        <f t="shared" si="1"/>
        <v>3.2320177068751121E-2</v>
      </c>
      <c r="S29" s="121">
        <f t="shared" si="1"/>
        <v>7.0205598132211167E-2</v>
      </c>
      <c r="T29" s="121">
        <f t="shared" si="1"/>
        <v>3.9365519093006007E-2</v>
      </c>
      <c r="U29" s="121">
        <f t="shared" si="1"/>
        <v>2.6549746010771313E-2</v>
      </c>
      <c r="V29" s="121">
        <f t="shared" si="1"/>
        <v>1.8584558996286304E-3</v>
      </c>
      <c r="W29" s="121">
        <f t="shared" si="1"/>
        <v>-2.4086472838313888E-2</v>
      </c>
      <c r="X29" s="121">
        <f t="shared" si="1"/>
        <v>-7.3684853366972058E-3</v>
      </c>
      <c r="Y29" s="121">
        <f t="shared" si="1"/>
        <v>7.5293284461600107E-2</v>
      </c>
      <c r="Z29" s="121">
        <f t="shared" si="1"/>
        <v>6.8139255485164085E-2</v>
      </c>
      <c r="AA29" s="121">
        <f t="shared" si="1"/>
        <v>7.0769040912611825E-2</v>
      </c>
      <c r="AB29" s="122">
        <f t="shared" si="1"/>
        <v>9.1996025494606615E-2</v>
      </c>
      <c r="AC29" s="122">
        <f t="shared" ref="AC29:AD29" si="2">(1+AC27)/(1+AC22)-1</f>
        <v>7.9685848419925431E-2</v>
      </c>
      <c r="AD29" s="122">
        <f t="shared" si="2"/>
        <v>6.7307692307691624E-2</v>
      </c>
      <c r="AE29" s="122">
        <f t="shared" ref="AE29" si="3">(1+AE27)/(1+AE22)-1</f>
        <v>6.2801932367149371E-2</v>
      </c>
    </row>
    <row r="30" spans="3:32" ht="14.15" customHeight="1">
      <c r="C30" s="105" t="s">
        <v>147</v>
      </c>
      <c r="D30" s="120">
        <v>0.1905</v>
      </c>
      <c r="E30" s="120">
        <v>0.2291</v>
      </c>
      <c r="F30" s="120">
        <v>0.1681</v>
      </c>
      <c r="G30" s="120">
        <v>0.17460000000000001</v>
      </c>
      <c r="H30" s="120">
        <v>0.18149999999999999</v>
      </c>
      <c r="I30" s="120">
        <v>0.13110120704476697</v>
      </c>
      <c r="J30" s="120">
        <v>0.11109969802313063</v>
      </c>
      <c r="K30" s="120">
        <v>0.13610008595841577</v>
      </c>
      <c r="L30" s="120">
        <v>8.6099475416244242E-2</v>
      </c>
      <c r="M30" s="120">
        <v>0.10609883677758386</v>
      </c>
      <c r="N30" s="120">
        <v>0.10859925378752461</v>
      </c>
      <c r="O30" s="120">
        <v>7.1098984525206077E-2</v>
      </c>
      <c r="P30" s="120">
        <v>9.7799999999999998E-2</v>
      </c>
      <c r="Q30" s="120">
        <v>0.11509999999999999</v>
      </c>
      <c r="R30" s="121">
        <v>0.1414</v>
      </c>
      <c r="S30" s="121">
        <v>0.1363</v>
      </c>
      <c r="T30" s="121">
        <v>6.9900000000000004E-2</v>
      </c>
      <c r="U30" s="121">
        <v>6.4000000000000001E-2</v>
      </c>
      <c r="V30" s="121">
        <v>4.5899999999999996E-2</v>
      </c>
      <c r="W30" s="121">
        <v>1.9E-2</v>
      </c>
      <c r="X30" s="121">
        <v>8.7599999999999997E-2</v>
      </c>
      <c r="Y30" s="121">
        <v>0.13650000000000001</v>
      </c>
      <c r="Z30" s="121">
        <v>0.11869999999999999</v>
      </c>
      <c r="AA30" s="121">
        <v>0.1177</v>
      </c>
      <c r="AB30" s="122">
        <v>0.14630154448388297</v>
      </c>
      <c r="AC30" s="122">
        <v>0.12632859856183509</v>
      </c>
      <c r="AD30" s="122">
        <v>0.1088515339600781</v>
      </c>
      <c r="AE30" s="122">
        <v>9.8867448035712457E-2</v>
      </c>
    </row>
    <row r="31" spans="3:32" ht="14.15" customHeight="1">
      <c r="C31" s="105" t="s">
        <v>148</v>
      </c>
      <c r="D31" s="121">
        <v>0.17422850431038683</v>
      </c>
      <c r="E31" s="121">
        <v>0.19037730952872756</v>
      </c>
      <c r="F31" s="121">
        <v>0.23224121137974185</v>
      </c>
      <c r="G31" s="121">
        <v>0.16169691194490365</v>
      </c>
      <c r="H31" s="121">
        <v>0.19072618185637613</v>
      </c>
      <c r="I31" s="121">
        <v>0.15179870575726562</v>
      </c>
      <c r="J31" s="121">
        <v>0.11905525543414952</v>
      </c>
      <c r="K31" s="121">
        <v>0.12298304837229779</v>
      </c>
      <c r="L31" s="121">
        <v>0.10004968270418302</v>
      </c>
      <c r="M31" s="121">
        <v>9.7538638373997344E-2</v>
      </c>
      <c r="N31" s="121">
        <v>0.11610634760581817</v>
      </c>
      <c r="O31" s="121">
        <v>8.4881228726430002E-2</v>
      </c>
      <c r="P31" s="121">
        <v>8.0172152034942101E-2</v>
      </c>
      <c r="Q31" s="121">
        <v>0.10765295782093309</v>
      </c>
      <c r="R31" s="121">
        <v>0.13333478108493146</v>
      </c>
      <c r="S31" s="121">
        <v>0.14059903456814271</v>
      </c>
      <c r="T31" s="121">
        <v>0.10046304404301298</v>
      </c>
      <c r="U31" s="121">
        <v>6.4757174250057226E-2</v>
      </c>
      <c r="V31" s="121">
        <v>5.9381227447692364E-2</v>
      </c>
      <c r="W31" s="121">
        <v>2.7847095323454196E-2</v>
      </c>
      <c r="X31" s="121">
        <v>4.3967663233453358E-2</v>
      </c>
      <c r="Y31" s="121">
        <v>0.1242156862134729</v>
      </c>
      <c r="Z31" s="121">
        <v>0.13198299273696934</v>
      </c>
      <c r="AA31" s="121">
        <v>0.10838193185851752</v>
      </c>
      <c r="AB31" s="122">
        <v>0.14164216772666349</v>
      </c>
      <c r="AC31" s="122">
        <v>0.1319062093802994</v>
      </c>
      <c r="AD31" s="122">
        <v>0.11702230925231216</v>
      </c>
      <c r="AE31" s="122">
        <v>0.10161299100118826</v>
      </c>
    </row>
    <row r="32" spans="3:32" ht="14.15" customHeight="1">
      <c r="C32" s="105" t="s">
        <v>109</v>
      </c>
      <c r="D32" s="117">
        <v>0.1</v>
      </c>
      <c r="E32" s="117">
        <v>0.1</v>
      </c>
      <c r="F32" s="117">
        <v>0.11</v>
      </c>
      <c r="G32" s="117">
        <v>9.7500000000000003E-2</v>
      </c>
      <c r="H32" s="117">
        <v>9.7500000000000003E-2</v>
      </c>
      <c r="I32" s="117">
        <v>6.8499999999999991E-2</v>
      </c>
      <c r="J32" s="117">
        <v>6.25E-2</v>
      </c>
      <c r="K32" s="117">
        <v>6.25E-2</v>
      </c>
      <c r="L32" s="117">
        <v>0.06</v>
      </c>
      <c r="M32" s="117">
        <v>0.06</v>
      </c>
      <c r="N32" s="117">
        <v>0.06</v>
      </c>
      <c r="O32" s="117">
        <v>5.5E-2</v>
      </c>
      <c r="P32" s="117">
        <v>0.05</v>
      </c>
      <c r="Q32" s="117">
        <v>0.05</v>
      </c>
      <c r="R32" s="117">
        <v>7.0000000000000007E-2</v>
      </c>
      <c r="S32" s="117">
        <v>7.4999999999999997E-2</v>
      </c>
      <c r="T32" s="117">
        <v>7.0000000000000007E-2</v>
      </c>
      <c r="U32" s="117">
        <v>6.9800000000000001E-2</v>
      </c>
      <c r="V32" s="117">
        <v>5.57E-2</v>
      </c>
      <c r="W32" s="117">
        <v>4.5499999999999999E-2</v>
      </c>
      <c r="X32" s="117">
        <v>5.3200000000000004E-2</v>
      </c>
      <c r="Y32" s="117">
        <v>7.2000000000000008E-2</v>
      </c>
      <c r="Z32" s="117">
        <v>6.5500000000000003E-2</v>
      </c>
      <c r="AA32" s="117">
        <v>7.4299999999999991E-2</v>
      </c>
      <c r="AB32" s="119">
        <v>8.6427130558581422E-2</v>
      </c>
      <c r="AC32" s="119">
        <v>7.8688712435432795E-2</v>
      </c>
      <c r="AD32" s="119">
        <v>7.1004247804428836E-2</v>
      </c>
      <c r="AE32" s="119">
        <v>6.853116888319731E-2</v>
      </c>
    </row>
    <row r="33" spans="3:36" ht="14.15" customHeight="1">
      <c r="C33" s="105" t="s">
        <v>110</v>
      </c>
      <c r="D33" s="117" t="s">
        <v>72</v>
      </c>
      <c r="E33" s="117" t="s">
        <v>72</v>
      </c>
      <c r="F33" s="117" t="s">
        <v>72</v>
      </c>
      <c r="G33" s="117" t="s">
        <v>72</v>
      </c>
      <c r="H33" s="117" t="s">
        <v>72</v>
      </c>
      <c r="I33" s="117" t="s">
        <v>72</v>
      </c>
      <c r="J33" s="117" t="s">
        <v>72</v>
      </c>
      <c r="K33" s="117" t="s">
        <v>72</v>
      </c>
      <c r="L33" s="117" t="s">
        <v>72</v>
      </c>
      <c r="M33" s="117" t="s">
        <v>72</v>
      </c>
      <c r="N33" s="117" t="s">
        <v>72</v>
      </c>
      <c r="O33" s="117" t="s">
        <v>72</v>
      </c>
      <c r="P33" s="117" t="s">
        <v>72</v>
      </c>
      <c r="Q33" s="117" t="s">
        <v>72</v>
      </c>
      <c r="R33" s="117" t="s">
        <v>72</v>
      </c>
      <c r="S33" s="117" t="s">
        <v>72</v>
      </c>
      <c r="T33" s="117" t="s">
        <v>72</v>
      </c>
      <c r="U33" s="123">
        <v>2.98E-2</v>
      </c>
      <c r="V33" s="123">
        <v>1.6799999999999999E-2</v>
      </c>
      <c r="W33" s="123">
        <v>1.83E-2</v>
      </c>
      <c r="X33" s="123">
        <v>4.0999999999999995E-2</v>
      </c>
      <c r="Y33" s="123">
        <v>5.2300000000000006E-2</v>
      </c>
      <c r="Z33" s="123">
        <v>5.5599999999999997E-2</v>
      </c>
      <c r="AA33" s="123">
        <v>6.6600000000000006E-2</v>
      </c>
      <c r="AB33" s="119">
        <v>6.7338217188359029E-2</v>
      </c>
      <c r="AC33" s="119">
        <v>6.4271449524025664E-2</v>
      </c>
      <c r="AD33" s="119">
        <v>6.1523959353881025E-2</v>
      </c>
      <c r="AE33" s="119">
        <v>6.076017637643065E-2</v>
      </c>
    </row>
    <row r="34" spans="3:36" ht="16" customHeight="1">
      <c r="C34" s="103" t="s">
        <v>111</v>
      </c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</row>
    <row r="35" spans="3:36" ht="14.15" customHeight="1">
      <c r="C35" s="124" t="s">
        <v>112</v>
      </c>
      <c r="D35" s="125" t="s">
        <v>72</v>
      </c>
      <c r="E35" s="125" t="s">
        <v>72</v>
      </c>
      <c r="F35" s="125">
        <v>3.2000000000000001E-2</v>
      </c>
      <c r="G35" s="125">
        <v>3.7000000000000005E-2</v>
      </c>
      <c r="H35" s="125">
        <v>3.7000000000000005E-2</v>
      </c>
      <c r="I35" s="125">
        <v>3.15073653216182E-2</v>
      </c>
      <c r="J35" s="125">
        <v>3.2378480492074396E-2</v>
      </c>
      <c r="K35" s="125">
        <v>3.3308747482959998E-2</v>
      </c>
      <c r="L35" s="125">
        <v>1.9432367228807701E-2</v>
      </c>
      <c r="M35" s="125">
        <v>2.6170881076282199E-2</v>
      </c>
      <c r="N35" s="125">
        <v>2.9428565897347402E-2</v>
      </c>
      <c r="O35" s="125">
        <v>2.1837930118834E-2</v>
      </c>
      <c r="P35" s="125">
        <v>1.7174248698826701E-2</v>
      </c>
      <c r="Q35" s="125">
        <v>-5.7207907345401196E-3</v>
      </c>
      <c r="R35" s="125">
        <v>-1.8761145372644502E-2</v>
      </c>
      <c r="S35" s="125">
        <v>-2.4857811416732E-2</v>
      </c>
      <c r="T35" s="125">
        <v>-1.6892206089228624E-2</v>
      </c>
      <c r="U35" s="125">
        <v>-1.5454563589696808E-2</v>
      </c>
      <c r="V35" s="125">
        <v>-8.1762220116021675E-3</v>
      </c>
      <c r="W35" s="125">
        <v>-9.219633395093299E-2</v>
      </c>
      <c r="X35" s="125">
        <v>6.8614946101761103E-3</v>
      </c>
      <c r="Y35" s="125">
        <v>1.2336075628965239E-2</v>
      </c>
      <c r="Z35" s="125">
        <v>-2.2764887953810063E-2</v>
      </c>
      <c r="AA35" s="125">
        <v>-4.0487167455574855E-3</v>
      </c>
      <c r="AB35" s="126">
        <v>-6.446563899715878E-3</v>
      </c>
      <c r="AC35" s="126">
        <v>-8.0517032999822425E-3</v>
      </c>
      <c r="AD35" s="126">
        <v>-9.4277599285560697E-3</v>
      </c>
      <c r="AE35" s="126">
        <v>-9.1632911206144044E-3</v>
      </c>
    </row>
    <row r="36" spans="3:36" ht="14.15" customHeight="1">
      <c r="C36" s="124" t="s">
        <v>113</v>
      </c>
      <c r="D36" s="125" t="s">
        <v>72</v>
      </c>
      <c r="E36" s="125" t="s">
        <v>72</v>
      </c>
      <c r="F36" s="125" t="s">
        <v>72</v>
      </c>
      <c r="G36" s="125" t="s">
        <v>72</v>
      </c>
      <c r="H36" s="125" t="s">
        <v>72</v>
      </c>
      <c r="I36" s="125">
        <v>-3.5696839514598698E-2</v>
      </c>
      <c r="J36" s="125">
        <v>-2.73725336606261E-2</v>
      </c>
      <c r="K36" s="125">
        <v>-1.9913540252873299E-2</v>
      </c>
      <c r="L36" s="125">
        <v>-3.1875435007577099E-2</v>
      </c>
      <c r="M36" s="125">
        <v>-2.4106255204233901E-2</v>
      </c>
      <c r="N36" s="125">
        <v>-2.4669424086251199E-2</v>
      </c>
      <c r="O36" s="125">
        <v>-2.2620359102577502E-2</v>
      </c>
      <c r="P36" s="125">
        <v>-2.9550042751220702E-2</v>
      </c>
      <c r="Q36" s="125">
        <v>-5.9511874696770696E-2</v>
      </c>
      <c r="R36" s="125">
        <v>-0.102244257415259</v>
      </c>
      <c r="S36" s="125">
        <v>-8.9803173097582206E-2</v>
      </c>
      <c r="T36" s="125">
        <v>-7.7656986062181133E-2</v>
      </c>
      <c r="U36" s="125">
        <v>-6.959341842404089E-2</v>
      </c>
      <c r="V36" s="125">
        <v>-5.8079033139961149E-2</v>
      </c>
      <c r="W36" s="125">
        <v>-0.1334354209651607</v>
      </c>
      <c r="X36" s="125">
        <v>-4.2571866432834587E-2</v>
      </c>
      <c r="Y36" s="125">
        <v>-4.5679322564105611E-2</v>
      </c>
      <c r="Z36" s="125">
        <v>-8.8402361511053684E-2</v>
      </c>
      <c r="AA36" s="125">
        <v>-8.4972366032466204E-2</v>
      </c>
      <c r="AB36" s="126">
        <v>-8.79292645555768E-2</v>
      </c>
      <c r="AC36" s="126">
        <v>-9.195232182928853E-2</v>
      </c>
      <c r="AD36" s="126">
        <v>-0.10093630871158527</v>
      </c>
      <c r="AE36" s="126">
        <v>-9.7796858537992526E-2</v>
      </c>
    </row>
    <row r="37" spans="3:36" ht="14.15" customHeight="1">
      <c r="C37" s="105" t="s">
        <v>114</v>
      </c>
      <c r="D37" s="125" t="s">
        <v>72</v>
      </c>
      <c r="E37" s="125" t="s">
        <v>72</v>
      </c>
      <c r="F37" s="125">
        <v>0.54100000000000004</v>
      </c>
      <c r="G37" s="125">
        <v>0.502</v>
      </c>
      <c r="H37" s="125">
        <v>0.47899999999999998</v>
      </c>
      <c r="I37" s="125">
        <v>0.46485821992278403</v>
      </c>
      <c r="J37" s="125">
        <v>0.44545775549754901</v>
      </c>
      <c r="K37" s="125">
        <v>0.37566313321511902</v>
      </c>
      <c r="L37" s="125">
        <v>0.40884919586917595</v>
      </c>
      <c r="M37" s="125">
        <v>0.37979359383795297</v>
      </c>
      <c r="N37" s="125">
        <v>0.34491652270314299</v>
      </c>
      <c r="O37" s="125">
        <v>0.32253671689330404</v>
      </c>
      <c r="P37" s="125">
        <v>0.30590588384252998</v>
      </c>
      <c r="Q37" s="125">
        <v>0.33111382800798095</v>
      </c>
      <c r="R37" s="125">
        <v>0.36036742344724604</v>
      </c>
      <c r="S37" s="125">
        <v>0.46159547274065998</v>
      </c>
      <c r="T37" s="125">
        <v>0.51369721286391623</v>
      </c>
      <c r="U37" s="125">
        <v>0.52766460848092378</v>
      </c>
      <c r="V37" s="125">
        <v>0.54698837798440214</v>
      </c>
      <c r="W37" s="125">
        <v>0.61370702812009126</v>
      </c>
      <c r="X37" s="125">
        <v>0.55113661378912737</v>
      </c>
      <c r="Y37" s="125">
        <v>0.56132920193191693</v>
      </c>
      <c r="Z37" s="125">
        <v>0.60427870399771499</v>
      </c>
      <c r="AA37" s="125">
        <v>0.61480777983974499</v>
      </c>
      <c r="AB37" s="126">
        <v>0.66896166957378578</v>
      </c>
      <c r="AC37" s="126">
        <v>0.72194359505988426</v>
      </c>
      <c r="AD37" s="126">
        <v>0.76783921794255949</v>
      </c>
      <c r="AE37" s="126">
        <v>0.81312661034131095</v>
      </c>
    </row>
    <row r="38" spans="3:36" ht="14.15" customHeight="1">
      <c r="C38" s="105" t="s">
        <v>115</v>
      </c>
      <c r="D38" s="125" t="s">
        <v>72</v>
      </c>
      <c r="E38" s="125" t="s">
        <v>72</v>
      </c>
      <c r="F38" s="125" t="s">
        <v>72</v>
      </c>
      <c r="G38" s="125" t="s">
        <v>72</v>
      </c>
      <c r="H38" s="125" t="s">
        <v>72</v>
      </c>
      <c r="I38" s="125">
        <v>0.55475105726361296</v>
      </c>
      <c r="J38" s="125">
        <v>0.56717011307652498</v>
      </c>
      <c r="K38" s="125">
        <v>0.55980644387381295</v>
      </c>
      <c r="L38" s="125">
        <v>0.59207932367207694</v>
      </c>
      <c r="M38" s="125">
        <v>0.51765333582335005</v>
      </c>
      <c r="N38" s="125">
        <v>0.512661763786457</v>
      </c>
      <c r="O38" s="125">
        <v>0.53667189110830205</v>
      </c>
      <c r="P38" s="125">
        <v>0.51541505601346704</v>
      </c>
      <c r="Q38" s="125">
        <v>0.56280930979222399</v>
      </c>
      <c r="R38" s="125">
        <v>0.6545249470723159</v>
      </c>
      <c r="S38" s="125">
        <v>0.69863462180864699</v>
      </c>
      <c r="T38" s="125">
        <v>0.73717926766953923</v>
      </c>
      <c r="U38" s="125">
        <v>0.75269504977745294</v>
      </c>
      <c r="V38" s="125">
        <v>0.74435060850549495</v>
      </c>
      <c r="W38" s="125">
        <v>0.86940722081747657</v>
      </c>
      <c r="X38" s="125">
        <v>0.77305985650159537</v>
      </c>
      <c r="Y38" s="125">
        <v>0.71677718048971817</v>
      </c>
      <c r="Z38" s="125">
        <v>0.73828164631582704</v>
      </c>
      <c r="AA38" s="125">
        <v>0.76496034039239358</v>
      </c>
      <c r="AB38" s="126">
        <v>0.79419099647778879</v>
      </c>
      <c r="AC38" s="126">
        <v>0.83985629600685785</v>
      </c>
      <c r="AD38" s="126">
        <v>0.89318576779829872</v>
      </c>
      <c r="AE38" s="126">
        <v>0.94251871018969124</v>
      </c>
    </row>
    <row r="39" spans="3:36" ht="16" customHeight="1">
      <c r="C39" s="103" t="s">
        <v>116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</row>
    <row r="40" spans="3:36" ht="14.15" customHeight="1">
      <c r="C40" s="127" t="s">
        <v>117</v>
      </c>
      <c r="D40" s="128">
        <v>2.3105000000000002</v>
      </c>
      <c r="E40" s="128">
        <v>3.54</v>
      </c>
      <c r="F40" s="128">
        <v>2.8914999999999997</v>
      </c>
      <c r="G40" s="128">
        <v>2.6560000000000001</v>
      </c>
      <c r="H40" s="128">
        <v>2.3355000000000001</v>
      </c>
      <c r="I40" s="128">
        <v>2.1364000000000001</v>
      </c>
      <c r="J40" s="128">
        <v>1.78</v>
      </c>
      <c r="K40" s="128">
        <v>2.3144999999999998</v>
      </c>
      <c r="L40" s="128">
        <v>1.7444999999999999</v>
      </c>
      <c r="M40" s="128">
        <v>1.6613</v>
      </c>
      <c r="N40" s="128">
        <v>1.8668</v>
      </c>
      <c r="O40" s="128">
        <v>2.0516000000000001</v>
      </c>
      <c r="P40" s="128">
        <v>2.3620999999999999</v>
      </c>
      <c r="Q40" s="128">
        <v>2.6576</v>
      </c>
      <c r="R40" s="128">
        <v>3.9578000000000002</v>
      </c>
      <c r="S40" s="128">
        <v>3.2551999999999999</v>
      </c>
      <c r="T40" s="128">
        <v>3.3125</v>
      </c>
      <c r="U40" s="128">
        <v>3.8763999999999998</v>
      </c>
      <c r="V40" s="128">
        <v>4.0309999999999997</v>
      </c>
      <c r="W40" s="128">
        <v>5.1925999999999997</v>
      </c>
      <c r="X40" s="128">
        <v>5.5698999999999996</v>
      </c>
      <c r="Y40" s="128">
        <v>5.2804000000000002</v>
      </c>
      <c r="Z40" s="128">
        <v>4.8571999999999997</v>
      </c>
      <c r="AA40" s="128">
        <v>6.1773999999999996</v>
      </c>
      <c r="AB40" s="129">
        <v>5.65</v>
      </c>
      <c r="AC40" s="129">
        <v>5.65</v>
      </c>
      <c r="AD40" s="129">
        <v>5.75</v>
      </c>
      <c r="AE40" s="129">
        <v>5.9</v>
      </c>
      <c r="AG40" s="157"/>
    </row>
    <row r="41" spans="3:36" ht="14.15" customHeight="1">
      <c r="C41" s="127" t="s">
        <v>118</v>
      </c>
      <c r="D41" s="128">
        <v>2.3507822333584287</v>
      </c>
      <c r="E41" s="128">
        <v>2.921697396715603</v>
      </c>
      <c r="F41" s="128">
        <v>3.0770607382834556</v>
      </c>
      <c r="G41" s="128">
        <v>2.9261243364546079</v>
      </c>
      <c r="H41" s="128">
        <v>2.4351059884559882</v>
      </c>
      <c r="I41" s="128">
        <v>2.1750479670148692</v>
      </c>
      <c r="J41" s="128">
        <v>1.9472187596172577</v>
      </c>
      <c r="K41" s="128">
        <v>1.8360254648974215</v>
      </c>
      <c r="L41" s="128">
        <v>1.9993631764853508</v>
      </c>
      <c r="M41" s="128">
        <v>1.7602312912510192</v>
      </c>
      <c r="N41" s="128">
        <v>1.6752187327260841</v>
      </c>
      <c r="O41" s="128">
        <v>1.9548007777719991</v>
      </c>
      <c r="P41" s="128">
        <v>2.1599811758893281</v>
      </c>
      <c r="Q41" s="128">
        <v>2.3541833333333329</v>
      </c>
      <c r="R41" s="128">
        <v>3.3308666666666666</v>
      </c>
      <c r="S41" s="128">
        <v>3.4866583333333332</v>
      </c>
      <c r="T41" s="128">
        <v>3.1917583333333339</v>
      </c>
      <c r="U41" s="128">
        <v>3.6558666666666664</v>
      </c>
      <c r="V41" s="128">
        <v>3.9461500000000007</v>
      </c>
      <c r="W41" s="128">
        <v>5.1604750000000008</v>
      </c>
      <c r="X41" s="128">
        <v>5.395908333333332</v>
      </c>
      <c r="Y41" s="128">
        <v>5.1652166666666668</v>
      </c>
      <c r="Z41" s="128">
        <v>4.9918333333333322</v>
      </c>
      <c r="AA41" s="128">
        <v>5.3895460944026725</v>
      </c>
      <c r="AB41" s="129">
        <v>5.7166717230484592</v>
      </c>
      <c r="AC41" s="129">
        <v>5.6499999999999995</v>
      </c>
      <c r="AD41" s="129">
        <v>5.7041666666666631</v>
      </c>
      <c r="AE41" s="129">
        <v>5.8312500000000007</v>
      </c>
    </row>
    <row r="42" spans="3:36" ht="16" customHeight="1">
      <c r="C42" s="103" t="s">
        <v>119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</row>
    <row r="43" spans="3:36" ht="14.15" customHeight="1">
      <c r="C43" s="105" t="s">
        <v>122</v>
      </c>
      <c r="D43" s="130">
        <f t="shared" ref="D43" si="4">D44-D45</f>
        <v>1.4632740609999999</v>
      </c>
      <c r="E43" s="130">
        <f t="shared" ref="E43" si="5">E44-E45</f>
        <v>11.872394550000003</v>
      </c>
      <c r="F43" s="130">
        <f t="shared" ref="F43" si="6">F44-F45</f>
        <v>23.469583537999995</v>
      </c>
      <c r="G43" s="130">
        <f t="shared" ref="G43" si="7">G44-G45</f>
        <v>31.308035700999994</v>
      </c>
      <c r="H43" s="130">
        <f t="shared" ref="H43" si="8">H44-H45</f>
        <v>43.90561985299999</v>
      </c>
      <c r="I43" s="130">
        <f t="shared" ref="I43" si="9">I44-I45</f>
        <v>45.050054339000013</v>
      </c>
      <c r="J43" s="130">
        <f t="shared" ref="J43" si="10">J44-J45</f>
        <v>37.774434713000005</v>
      </c>
      <c r="K43" s="130">
        <f t="shared" ref="K43" si="11">K44-K45</f>
        <v>21.057536550999998</v>
      </c>
      <c r="L43" s="130">
        <f t="shared" ref="L43" si="12">L44-L45</f>
        <v>22.394062663000028</v>
      </c>
      <c r="M43" s="130">
        <f t="shared" ref="M43" si="13">M44-M45</f>
        <v>17.09716997999999</v>
      </c>
      <c r="N43" s="130">
        <f t="shared" ref="N43" si="14">N44-N45</f>
        <v>25.696552806000028</v>
      </c>
      <c r="O43" s="130">
        <f t="shared" ref="O43" si="15">O44-O45</f>
        <v>14.786112088999971</v>
      </c>
      <c r="P43" s="130">
        <f t="shared" ref="P43" si="16">P44-P45</f>
        <v>-8.9566308529999787</v>
      </c>
      <c r="Q43" s="130">
        <f t="shared" ref="Q43" si="17">Q44-Q45</f>
        <v>-9.8997819579999771</v>
      </c>
      <c r="R43" s="130">
        <f t="shared" ref="R43" si="18">R44-R45</f>
        <v>13.678095985999988</v>
      </c>
      <c r="S43" s="130">
        <f t="shared" ref="S43" si="19">S44-S45</f>
        <v>40.204771560999973</v>
      </c>
      <c r="T43" s="130">
        <f t="shared" ref="T43:U43" si="20">T44-T45</f>
        <v>56.036664349999967</v>
      </c>
      <c r="U43" s="130">
        <f t="shared" si="20"/>
        <v>46.567539897000017</v>
      </c>
      <c r="V43" s="130">
        <f t="shared" ref="V43:AB43" si="21">V44-V45</f>
        <v>35.19884006700002</v>
      </c>
      <c r="W43" s="130">
        <f t="shared" si="21"/>
        <v>50.393416776000009</v>
      </c>
      <c r="X43" s="130">
        <f t="shared" si="21"/>
        <v>61.406528280000003</v>
      </c>
      <c r="Y43" s="130">
        <f t="shared" si="21"/>
        <v>61.525351274000002</v>
      </c>
      <c r="Z43" s="130">
        <f t="shared" si="21"/>
        <v>98.838153590999951</v>
      </c>
      <c r="AA43" s="130">
        <f t="shared" si="21"/>
        <v>74.552129113999968</v>
      </c>
      <c r="AB43" s="131">
        <f t="shared" si="21"/>
        <v>70.647972710451882</v>
      </c>
      <c r="AC43" s="131">
        <f t="shared" ref="AC43:AD43" si="22">AC44-AC45</f>
        <v>74.287018367715859</v>
      </c>
      <c r="AD43" s="131">
        <f t="shared" si="22"/>
        <v>84.154460828489505</v>
      </c>
      <c r="AE43" s="131">
        <f t="shared" ref="AE43" si="23">AE44-AE45</f>
        <v>91.493995659963389</v>
      </c>
    </row>
    <row r="44" spans="3:36" ht="14.15" customHeight="1">
      <c r="C44" s="132" t="s">
        <v>120</v>
      </c>
      <c r="D44" s="133">
        <v>58.032294243000003</v>
      </c>
      <c r="E44" s="133">
        <v>60.147158103000002</v>
      </c>
      <c r="F44" s="133">
        <v>72.776746689999996</v>
      </c>
      <c r="G44" s="133">
        <v>95.121672368999995</v>
      </c>
      <c r="H44" s="133">
        <v>118.59783540699999</v>
      </c>
      <c r="I44" s="133">
        <v>137.58115120900001</v>
      </c>
      <c r="J44" s="133">
        <v>159.816383833</v>
      </c>
      <c r="K44" s="133">
        <v>195.764624177</v>
      </c>
      <c r="L44" s="133">
        <v>151.79167418600002</v>
      </c>
      <c r="M44" s="133">
        <v>200.43413482599999</v>
      </c>
      <c r="N44" s="133">
        <v>253.66630950700002</v>
      </c>
      <c r="O44" s="133">
        <v>239.95253815799998</v>
      </c>
      <c r="P44" s="133">
        <v>232.54425560600001</v>
      </c>
      <c r="Q44" s="133">
        <v>220.92323683800001</v>
      </c>
      <c r="R44" s="133">
        <v>186.78235506299998</v>
      </c>
      <c r="S44" s="133">
        <v>179.52612921399998</v>
      </c>
      <c r="T44" s="133">
        <v>214.98810835299997</v>
      </c>
      <c r="U44" s="133">
        <v>231.88952339899998</v>
      </c>
      <c r="V44" s="133">
        <v>221.12680764700002</v>
      </c>
      <c r="W44" s="133">
        <v>209.180241655</v>
      </c>
      <c r="X44" s="133">
        <v>280.81457746000001</v>
      </c>
      <c r="Y44" s="133">
        <v>334.13603821999999</v>
      </c>
      <c r="Z44" s="133">
        <v>339.67277781899998</v>
      </c>
      <c r="AA44" s="133">
        <v>337.03627542200002</v>
      </c>
      <c r="AB44" s="134">
        <v>333.35959741643569</v>
      </c>
      <c r="AC44" s="134">
        <v>341.82537378276186</v>
      </c>
      <c r="AD44" s="134">
        <v>363.65502370012769</v>
      </c>
      <c r="AE44" s="134">
        <v>373.68242181826344</v>
      </c>
    </row>
    <row r="45" spans="3:36" ht="14.15" customHeight="1">
      <c r="C45" s="105" t="s">
        <v>121</v>
      </c>
      <c r="D45" s="133">
        <v>56.569020182000003</v>
      </c>
      <c r="E45" s="133">
        <v>48.274763553</v>
      </c>
      <c r="F45" s="133">
        <v>49.307163152000001</v>
      </c>
      <c r="G45" s="133">
        <v>63.813636668000001</v>
      </c>
      <c r="H45" s="133">
        <v>74.692215554000001</v>
      </c>
      <c r="I45" s="133">
        <v>92.531096869999999</v>
      </c>
      <c r="J45" s="133">
        <v>122.04194912</v>
      </c>
      <c r="K45" s="133">
        <v>174.707087626</v>
      </c>
      <c r="L45" s="133">
        <v>129.39761152299999</v>
      </c>
      <c r="M45" s="133">
        <v>183.336964846</v>
      </c>
      <c r="N45" s="133">
        <v>227.96975670099999</v>
      </c>
      <c r="O45" s="133">
        <v>225.16642606900001</v>
      </c>
      <c r="P45" s="133">
        <v>241.50088645899999</v>
      </c>
      <c r="Q45" s="133">
        <v>230.82301879599999</v>
      </c>
      <c r="R45" s="133">
        <v>173.10425907699999</v>
      </c>
      <c r="S45" s="133">
        <v>139.32135765300001</v>
      </c>
      <c r="T45" s="133">
        <v>158.95144400300001</v>
      </c>
      <c r="U45" s="133">
        <v>185.32198350199997</v>
      </c>
      <c r="V45" s="133">
        <v>185.92796758</v>
      </c>
      <c r="W45" s="133">
        <v>158.78682487899999</v>
      </c>
      <c r="X45" s="133">
        <v>219.40804918000001</v>
      </c>
      <c r="Y45" s="133">
        <v>272.61068694599999</v>
      </c>
      <c r="Z45" s="133">
        <v>240.83462422800002</v>
      </c>
      <c r="AA45" s="133">
        <v>262.48414630800005</v>
      </c>
      <c r="AB45" s="134">
        <v>262.71162470598381</v>
      </c>
      <c r="AC45" s="134">
        <v>267.538355415046</v>
      </c>
      <c r="AD45" s="134">
        <v>279.50056287163818</v>
      </c>
      <c r="AE45" s="134">
        <v>282.18842615830005</v>
      </c>
      <c r="AG45" s="22"/>
      <c r="AH45" s="22"/>
      <c r="AI45" s="22"/>
      <c r="AJ45" s="22"/>
    </row>
    <row r="46" spans="3:36" ht="14.15" customHeight="1">
      <c r="C46" s="105" t="s">
        <v>123</v>
      </c>
      <c r="D46" s="135">
        <v>-4.4481277675291392E-2</v>
      </c>
      <c r="E46" s="135">
        <v>-1.8514120730035864E-2</v>
      </c>
      <c r="F46" s="135">
        <v>3.9201255099448632E-3</v>
      </c>
      <c r="G46" s="135">
        <v>1.338529501336088E-2</v>
      </c>
      <c r="H46" s="135">
        <v>1.3092985284308535E-2</v>
      </c>
      <c r="I46" s="135">
        <v>9.731458991268125E-3</v>
      </c>
      <c r="J46" s="135">
        <v>-1.9714176043610083E-3</v>
      </c>
      <c r="K46" s="135">
        <v>-2.102695608405112E-2</v>
      </c>
      <c r="L46" s="135">
        <v>-1.7534374467448169E-2</v>
      </c>
      <c r="M46" s="135">
        <v>-3.9243235135655564E-2</v>
      </c>
      <c r="N46" s="135">
        <v>-3.1966640422219403E-2</v>
      </c>
      <c r="O46" s="135">
        <v>-3.7619779974488017E-2</v>
      </c>
      <c r="P46" s="135">
        <v>-3.5805390127711431E-2</v>
      </c>
      <c r="Q46" s="135">
        <v>-4.5010253738871998E-2</v>
      </c>
      <c r="R46" s="135">
        <v>-3.5302312547721031E-2</v>
      </c>
      <c r="S46" s="135">
        <v>-1.6959196074747773E-2</v>
      </c>
      <c r="T46" s="135">
        <v>-1.2244950671030468E-2</v>
      </c>
      <c r="U46" s="135">
        <v>-2.808576302372701E-2</v>
      </c>
      <c r="V46" s="135">
        <v>-3.470800353380233E-2</v>
      </c>
      <c r="W46" s="135">
        <v>-1.68844946477399E-2</v>
      </c>
      <c r="X46" s="135">
        <v>-2.4189892418890708E-2</v>
      </c>
      <c r="Y46" s="135">
        <v>-2.1601460710324809E-2</v>
      </c>
      <c r="Z46" s="135">
        <v>-1.2748926073523339E-2</v>
      </c>
      <c r="AA46" s="135">
        <v>-2.7948911821002728E-2</v>
      </c>
      <c r="AB46" s="126">
        <v>-2.5999999999999999E-2</v>
      </c>
      <c r="AC46" s="126">
        <v>-2.4E-2</v>
      </c>
      <c r="AD46" s="126">
        <v>-2.1482090894248115E-2</v>
      </c>
      <c r="AE46" s="126">
        <v>-2.0738877003314213E-2</v>
      </c>
    </row>
    <row r="47" spans="3:36" ht="14.15" customHeight="1" thickBot="1">
      <c r="C47" s="136" t="s">
        <v>124</v>
      </c>
      <c r="D47" s="137">
        <v>4.1496224988979688E-2</v>
      </c>
      <c r="E47" s="137">
        <v>3.2550656375913693E-2</v>
      </c>
      <c r="F47" s="137">
        <v>1.81315578384426E-2</v>
      </c>
      <c r="G47" s="137">
        <v>2.7144659607659549E-2</v>
      </c>
      <c r="H47" s="137">
        <v>1.7344039109111233E-2</v>
      </c>
      <c r="I47" s="137">
        <v>1.7529007700273189E-2</v>
      </c>
      <c r="J47" s="137">
        <v>3.1910893917023231E-2</v>
      </c>
      <c r="K47" s="137">
        <v>2.9942927853072218E-2</v>
      </c>
      <c r="L47" s="137">
        <v>1.8884212156662545E-2</v>
      </c>
      <c r="M47" s="137">
        <v>3.7321422385995937E-2</v>
      </c>
      <c r="N47" s="137">
        <v>3.9207731746105527E-2</v>
      </c>
      <c r="O47" s="137">
        <v>3.7582923653028566E-2</v>
      </c>
      <c r="P47" s="137">
        <v>3.0469995537709637E-2</v>
      </c>
      <c r="Q47" s="137">
        <v>3.5732216093521806E-2</v>
      </c>
      <c r="R47" s="137">
        <v>3.5964279174056778E-2</v>
      </c>
      <c r="S47" s="137">
        <v>4.1318626886891925E-2</v>
      </c>
      <c r="T47" s="137">
        <v>3.3386461478526669E-2</v>
      </c>
      <c r="U47" s="137">
        <v>4.0797650789927975E-2</v>
      </c>
      <c r="V47" s="137">
        <v>3.6942450328840803E-2</v>
      </c>
      <c r="W47" s="137">
        <v>3.0287338194280145E-2</v>
      </c>
      <c r="X47" s="137">
        <v>2.7781424956094421E-2</v>
      </c>
      <c r="Y47" s="137">
        <v>4.7412603335001378E-2</v>
      </c>
      <c r="Z47" s="137">
        <v>2.8281452786887321E-2</v>
      </c>
      <c r="AA47" s="137">
        <v>3.2122398827266571E-2</v>
      </c>
      <c r="AB47" s="138">
        <v>3.8413125007237967E-2</v>
      </c>
      <c r="AC47" s="138">
        <v>3.852024414961245E-2</v>
      </c>
      <c r="AD47" s="138">
        <v>4.0323280274648585E-2</v>
      </c>
      <c r="AE47" s="138">
        <v>3.9609781476068126E-2</v>
      </c>
    </row>
    <row r="48" spans="3:36" ht="27.75" customHeight="1" thickTop="1"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"/>
    </row>
    <row r="49" spans="27:30" ht="13" customHeight="1">
      <c r="AA49" s="151"/>
      <c r="AB49" s="151"/>
      <c r="AC49" s="151"/>
      <c r="AD49" s="151"/>
    </row>
    <row r="50" spans="27:30" ht="13" customHeight="1">
      <c r="AA50" s="151"/>
      <c r="AB50" s="151"/>
      <c r="AC50" s="151"/>
      <c r="AD50" s="151"/>
    </row>
    <row r="52" spans="27:30" ht="13" customHeight="1">
      <c r="AA52" s="150"/>
      <c r="AB52" s="150"/>
      <c r="AC52" s="150"/>
      <c r="AD52" s="150"/>
    </row>
  </sheetData>
  <phoneticPr fontId="0" type="noConversion"/>
  <printOptions horizontalCentered="1"/>
  <pageMargins left="0.35433070866141736" right="0.23622047244094491" top="0.78740157480314965" bottom="0.51181102362204722" header="0.51181102362204722" footer="0.51181102362204722"/>
  <pageSetup paperSize="9" scale="80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AG110"/>
  <sheetViews>
    <sheetView showGridLines="0" tabSelected="1" zoomScale="70" zoomScaleNormal="70" zoomScaleSheetLayoutView="55" workbookViewId="0">
      <pane xSplit="2" ySplit="2" topLeftCell="C76" activePane="bottomRight" state="frozen"/>
      <selection activeCell="B1" sqref="B1"/>
      <selection pane="topRight" activeCell="C1" sqref="C1"/>
      <selection pane="bottomLeft" activeCell="B3" sqref="B3"/>
      <selection pane="bottomRight" activeCell="L110" sqref="L110"/>
    </sheetView>
  </sheetViews>
  <sheetFormatPr defaultColWidth="9.1796875" defaultRowHeight="14.5"/>
  <cols>
    <col min="1" max="1" width="10.54296875" style="18" customWidth="1"/>
    <col min="2" max="2" width="13.54296875" style="19" customWidth="1"/>
    <col min="3" max="3" width="8" style="20" customWidth="1"/>
    <col min="4" max="7" width="8" style="19" customWidth="1"/>
    <col min="8" max="8" width="8.81640625" style="21" customWidth="1"/>
    <col min="9" max="9" width="11.1796875" style="19" bestFit="1" customWidth="1"/>
    <col min="10" max="10" width="8" style="21" customWidth="1"/>
    <col min="11" max="15" width="8" style="19" customWidth="1"/>
    <col min="16" max="16" width="8" style="20" customWidth="1"/>
    <col min="17" max="18" width="8" style="19" customWidth="1"/>
    <col min="19" max="19" width="8" style="20" customWidth="1"/>
    <col min="20" max="21" width="8" style="19" customWidth="1"/>
    <col min="22" max="22" width="8" style="20" customWidth="1"/>
    <col min="23" max="24" width="8" style="19" customWidth="1"/>
    <col min="25" max="25" width="8" style="20" customWidth="1"/>
    <col min="26" max="27" width="8" style="19" customWidth="1"/>
    <col min="28" max="28" width="14.1796875" style="21" customWidth="1"/>
    <col min="29" max="29" width="15.1796875" style="21" bestFit="1" customWidth="1"/>
    <col min="30" max="30" width="14.1796875" style="21" customWidth="1"/>
    <col min="31" max="31" width="15.1796875" style="21" bestFit="1" customWidth="1"/>
    <col min="32" max="33" width="16.54296875" style="21" customWidth="1"/>
    <col min="34" max="16384" width="9.1796875" style="17"/>
  </cols>
  <sheetData>
    <row r="1" spans="1:33" s="12" customFormat="1" ht="30" customHeight="1" thickTop="1">
      <c r="A1" s="143"/>
      <c r="B1" s="146"/>
      <c r="C1" s="160" t="s">
        <v>77</v>
      </c>
      <c r="D1" s="160"/>
      <c r="E1" s="160"/>
      <c r="F1" s="160"/>
      <c r="G1" s="23" t="s">
        <v>88</v>
      </c>
      <c r="H1" s="161" t="s">
        <v>2</v>
      </c>
      <c r="I1" s="162"/>
      <c r="J1" s="160" t="s">
        <v>91</v>
      </c>
      <c r="K1" s="160"/>
      <c r="L1" s="160" t="s">
        <v>92</v>
      </c>
      <c r="M1" s="160"/>
      <c r="N1" s="160" t="s">
        <v>93</v>
      </c>
      <c r="O1" s="160"/>
      <c r="P1" s="160" t="s">
        <v>0</v>
      </c>
      <c r="Q1" s="160"/>
      <c r="R1" s="160"/>
      <c r="S1" s="160" t="s">
        <v>1</v>
      </c>
      <c r="T1" s="160"/>
      <c r="U1" s="160"/>
      <c r="V1" s="160" t="s">
        <v>3</v>
      </c>
      <c r="W1" s="160"/>
      <c r="X1" s="160"/>
      <c r="Y1" s="160" t="s">
        <v>142</v>
      </c>
      <c r="Z1" s="160"/>
      <c r="AA1" s="160"/>
      <c r="AB1" s="159" t="s">
        <v>141</v>
      </c>
      <c r="AC1" s="159"/>
      <c r="AD1" s="159" t="s">
        <v>140</v>
      </c>
      <c r="AE1" s="159"/>
      <c r="AF1" s="24" t="s">
        <v>139</v>
      </c>
      <c r="AG1" s="25" t="s">
        <v>138</v>
      </c>
    </row>
    <row r="2" spans="1:33" s="13" customFormat="1" thickBot="1">
      <c r="A2" s="144"/>
      <c r="B2" s="147"/>
      <c r="C2" s="23" t="s">
        <v>131</v>
      </c>
      <c r="D2" s="26" t="s">
        <v>79</v>
      </c>
      <c r="E2" s="26" t="s">
        <v>78</v>
      </c>
      <c r="F2" s="26" t="s">
        <v>133</v>
      </c>
      <c r="G2" s="26" t="s">
        <v>132</v>
      </c>
      <c r="H2" s="23" t="s">
        <v>134</v>
      </c>
      <c r="I2" s="23" t="s">
        <v>135</v>
      </c>
      <c r="J2" s="23" t="s">
        <v>134</v>
      </c>
      <c r="K2" s="23" t="s">
        <v>135</v>
      </c>
      <c r="L2" s="23" t="s">
        <v>134</v>
      </c>
      <c r="M2" s="23" t="s">
        <v>135</v>
      </c>
      <c r="N2" s="23" t="s">
        <v>134</v>
      </c>
      <c r="O2" s="23" t="s">
        <v>135</v>
      </c>
      <c r="P2" s="23" t="s">
        <v>131</v>
      </c>
      <c r="Q2" s="23" t="s">
        <v>132</v>
      </c>
      <c r="R2" s="23" t="s">
        <v>133</v>
      </c>
      <c r="S2" s="23" t="s">
        <v>131</v>
      </c>
      <c r="T2" s="23" t="s">
        <v>132</v>
      </c>
      <c r="U2" s="23" t="s">
        <v>133</v>
      </c>
      <c r="V2" s="23" t="s">
        <v>131</v>
      </c>
      <c r="W2" s="23" t="s">
        <v>132</v>
      </c>
      <c r="X2" s="23" t="s">
        <v>133</v>
      </c>
      <c r="Y2" s="23" t="s">
        <v>131</v>
      </c>
      <c r="Z2" s="23" t="s">
        <v>132</v>
      </c>
      <c r="AA2" s="23" t="s">
        <v>133</v>
      </c>
      <c r="AB2" s="23" t="s">
        <v>136</v>
      </c>
      <c r="AC2" s="23" t="s">
        <v>137</v>
      </c>
      <c r="AD2" s="23" t="s">
        <v>136</v>
      </c>
      <c r="AE2" s="23" t="s">
        <v>137</v>
      </c>
      <c r="AF2" s="23" t="s">
        <v>137</v>
      </c>
      <c r="AG2" s="23" t="s">
        <v>137</v>
      </c>
    </row>
    <row r="3" spans="1:33" s="14" customFormat="1" ht="15.75" customHeight="1" thickTop="1">
      <c r="A3" s="140">
        <v>37681</v>
      </c>
      <c r="B3" s="148" t="s">
        <v>4</v>
      </c>
      <c r="C3" s="27">
        <v>113.57640000000001</v>
      </c>
      <c r="D3" s="28">
        <v>2.2360703812316585E-2</v>
      </c>
      <c r="E3" s="28">
        <v>3.2384866217000985E-2</v>
      </c>
      <c r="F3" s="28">
        <v>2.2360703812316585E-2</v>
      </c>
      <c r="G3" s="29">
        <v>-4.3211332129181601E-3</v>
      </c>
      <c r="H3" s="30">
        <v>0.26500000000000001</v>
      </c>
      <c r="I3" s="31">
        <v>0.26166666666666666</v>
      </c>
      <c r="J3" s="32">
        <v>3.3525</v>
      </c>
      <c r="K3" s="33">
        <v>3.4953361628709465</v>
      </c>
      <c r="L3" s="34">
        <v>3.65925375</v>
      </c>
      <c r="M3" s="34">
        <v>3.7854490643892351</v>
      </c>
      <c r="N3" s="34">
        <v>5.3060017500000001</v>
      </c>
      <c r="O3" s="34">
        <v>5.5941690174695209</v>
      </c>
      <c r="P3" s="35">
        <v>2144.4899999999998</v>
      </c>
      <c r="Q3" s="36">
        <v>5.1333967388639934E-2</v>
      </c>
      <c r="R3" s="37">
        <v>0.16573077989356436</v>
      </c>
      <c r="S3" s="35">
        <v>287.85500000000002</v>
      </c>
      <c r="T3" s="36">
        <v>6.2717126855615479E-2</v>
      </c>
      <c r="U3" s="37">
        <v>0.32483569285148839</v>
      </c>
      <c r="V3" s="35">
        <v>316.76299999999998</v>
      </c>
      <c r="W3" s="38">
        <v>7.0691467606785796E-2</v>
      </c>
      <c r="X3" s="37">
        <v>0.43216971023207651</v>
      </c>
      <c r="Y3" s="35">
        <v>183.9</v>
      </c>
      <c r="Z3" s="38">
        <v>0.01</v>
      </c>
      <c r="AA3" s="37">
        <v>4.2000000000000003E-2</v>
      </c>
      <c r="AB3" s="39">
        <v>397242</v>
      </c>
      <c r="AC3" s="39">
        <v>1543733</v>
      </c>
      <c r="AD3" s="39">
        <v>257432</v>
      </c>
      <c r="AE3" s="39">
        <v>963055</v>
      </c>
      <c r="AF3" s="32">
        <v>11</v>
      </c>
      <c r="AG3" s="32" t="s">
        <v>72</v>
      </c>
    </row>
    <row r="4" spans="1:33" s="14" customFormat="1" ht="15.75" customHeight="1">
      <c r="A4" s="140">
        <f>EDATE(A3,3)</f>
        <v>37773</v>
      </c>
      <c r="B4" s="148" t="s">
        <v>5</v>
      </c>
      <c r="C4" s="27">
        <v>116.3134</v>
      </c>
      <c r="D4" s="28">
        <v>1.7444706510613583E-2</v>
      </c>
      <c r="E4" s="28">
        <v>3.0032232966544337E-2</v>
      </c>
      <c r="F4" s="28">
        <v>1.2803875767799955E-2</v>
      </c>
      <c r="G4" s="28">
        <v>-8.2600107271879608E-3</v>
      </c>
      <c r="H4" s="40">
        <v>0.26</v>
      </c>
      <c r="I4" s="31">
        <v>0.26333333333333331</v>
      </c>
      <c r="J4" s="32">
        <v>2.8439999999999999</v>
      </c>
      <c r="K4" s="33">
        <v>2.9813329725829725</v>
      </c>
      <c r="L4" s="34">
        <v>3.2740127999999999</v>
      </c>
      <c r="M4" s="34">
        <v>3.4265453631553635</v>
      </c>
      <c r="N4" s="34">
        <v>4.7056823999999997</v>
      </c>
      <c r="O4" s="34">
        <v>4.8590758564814811</v>
      </c>
      <c r="P4" s="35">
        <v>2175.23</v>
      </c>
      <c r="Q4" s="36">
        <f>(P4/P3)-1</f>
        <v>1.4334410512522933E-2</v>
      </c>
      <c r="R4" s="37">
        <v>0.16570561944673698</v>
      </c>
      <c r="S4" s="35">
        <v>286.84300000000002</v>
      </c>
      <c r="T4" s="38">
        <f>(S4/S3)-1</f>
        <v>-3.5156589255006532E-3</v>
      </c>
      <c r="U4" s="37">
        <v>0.28233521690926655</v>
      </c>
      <c r="V4" s="35">
        <v>310.47000000000003</v>
      </c>
      <c r="W4" s="38">
        <f t="shared" ref="W4:W6" si="0">(V4/V3)-1</f>
        <v>-1.9866587953769721E-2</v>
      </c>
      <c r="X4" s="37">
        <v>0.35403764631997636</v>
      </c>
      <c r="Y4" s="35">
        <v>183.1</v>
      </c>
      <c r="Z4" s="38">
        <v>-2E-3</v>
      </c>
      <c r="AA4" s="37">
        <v>7.0000000000000001E-3</v>
      </c>
      <c r="AB4" s="39">
        <v>418987</v>
      </c>
      <c r="AC4" s="39">
        <v>1595357</v>
      </c>
      <c r="AD4" s="39">
        <v>260277</v>
      </c>
      <c r="AE4" s="39">
        <v>997536</v>
      </c>
      <c r="AF4" s="32">
        <v>12</v>
      </c>
      <c r="AG4" s="32" t="s">
        <v>72</v>
      </c>
    </row>
    <row r="5" spans="1:33" s="14" customFormat="1" ht="15.75" customHeight="1">
      <c r="A5" s="140">
        <f t="shared" ref="A5:A68" si="1">EDATE(A4,3)</f>
        <v>37865</v>
      </c>
      <c r="B5" s="148" t="s">
        <v>6</v>
      </c>
      <c r="C5" s="27">
        <v>120.2491</v>
      </c>
      <c r="D5" s="28">
        <v>1.4433049931340758E-2</v>
      </c>
      <c r="E5" s="28">
        <v>2.1979474078315686E-2</v>
      </c>
      <c r="F5" s="28">
        <v>8.6764205512077641E-3</v>
      </c>
      <c r="G5" s="28">
        <v>9.1867634085318617E-3</v>
      </c>
      <c r="H5" s="40">
        <v>0.2</v>
      </c>
      <c r="I5" s="31">
        <v>0.22166666666666668</v>
      </c>
      <c r="J5" s="32">
        <v>2.9</v>
      </c>
      <c r="K5" s="33">
        <v>2.9339110640567161</v>
      </c>
      <c r="L5" s="34">
        <v>3.3805299999999998</v>
      </c>
      <c r="M5" s="34">
        <v>3.312678982426438</v>
      </c>
      <c r="N5" s="34">
        <v>4.8192200000000005</v>
      </c>
      <c r="O5" s="34">
        <v>4.7434496113314308</v>
      </c>
      <c r="P5" s="35">
        <v>2204.0500000000002</v>
      </c>
      <c r="Q5" s="36">
        <f t="shared" ref="Q5:Q60" si="2">(P5/P4)-1</f>
        <v>1.324917365060263E-2</v>
      </c>
      <c r="R5" s="37">
        <v>0.15143298958300688</v>
      </c>
      <c r="S5" s="35">
        <v>290.12700000000001</v>
      </c>
      <c r="T5" s="38">
        <f t="shared" ref="T5:T60" si="3">(S5/S4)-1</f>
        <v>1.1448771627684762E-2</v>
      </c>
      <c r="U5" s="37">
        <v>0.21421008357641783</v>
      </c>
      <c r="V5" s="35">
        <v>313.51100000000002</v>
      </c>
      <c r="W5" s="38">
        <f t="shared" si="0"/>
        <v>9.7948271974748202E-3</v>
      </c>
      <c r="X5" s="37">
        <v>0.2477801436787328</v>
      </c>
      <c r="Y5" s="35">
        <v>185.1</v>
      </c>
      <c r="Z5" s="38">
        <v>7.0000000000000001E-3</v>
      </c>
      <c r="AA5" s="37">
        <v>0.03</v>
      </c>
      <c r="AB5" s="39">
        <v>439350</v>
      </c>
      <c r="AC5" s="39">
        <v>1654912</v>
      </c>
      <c r="AD5" s="39">
        <v>267445</v>
      </c>
      <c r="AE5" s="39">
        <v>1031326</v>
      </c>
      <c r="AF5" s="32">
        <v>12</v>
      </c>
      <c r="AG5" s="32" t="s">
        <v>72</v>
      </c>
    </row>
    <row r="6" spans="1:33" s="15" customFormat="1" ht="15.75" customHeight="1">
      <c r="A6" s="141">
        <f t="shared" si="1"/>
        <v>37956</v>
      </c>
      <c r="B6" s="149" t="s">
        <v>7</v>
      </c>
      <c r="C6" s="41">
        <v>119.94450000000001</v>
      </c>
      <c r="D6" s="42">
        <v>1.1467490643223943E-2</v>
      </c>
      <c r="E6" s="42">
        <v>1.1467490643223943E-2</v>
      </c>
      <c r="F6" s="42">
        <v>9.1722760559214134E-3</v>
      </c>
      <c r="G6" s="42">
        <v>1.03369821781083E-2</v>
      </c>
      <c r="H6" s="43">
        <v>0.16500000000000001</v>
      </c>
      <c r="I6" s="44">
        <v>0.17666666666666667</v>
      </c>
      <c r="J6" s="45">
        <v>2.8914999999999997</v>
      </c>
      <c r="K6" s="46">
        <v>2.8976627536231887</v>
      </c>
      <c r="L6" s="47">
        <v>3.6418442499999997</v>
      </c>
      <c r="M6" s="47">
        <v>3.4949676359033823</v>
      </c>
      <c r="N6" s="47">
        <v>5.1636406999999993</v>
      </c>
      <c r="O6" s="47">
        <v>5.0261892236763286</v>
      </c>
      <c r="P6" s="48">
        <v>2229.4899999999998</v>
      </c>
      <c r="Q6" s="49">
        <f t="shared" si="2"/>
        <v>1.1542387876862792E-2</v>
      </c>
      <c r="R6" s="50">
        <v>9.3005128004000279E-2</v>
      </c>
      <c r="S6" s="48">
        <v>294.45499999999998</v>
      </c>
      <c r="T6" s="49">
        <f t="shared" si="3"/>
        <v>1.4917605048823335E-2</v>
      </c>
      <c r="U6" s="50">
        <v>8.7083328718522215E-2</v>
      </c>
      <c r="V6" s="48">
        <v>318.47500000000002</v>
      </c>
      <c r="W6" s="49">
        <f t="shared" si="0"/>
        <v>1.5833575217456541E-2</v>
      </c>
      <c r="X6" s="51">
        <v>7.6478203407819745E-2</v>
      </c>
      <c r="Y6" s="48">
        <v>185.5</v>
      </c>
      <c r="Z6" s="49">
        <v>4.0000000000000001E-3</v>
      </c>
      <c r="AA6" s="51">
        <v>1.4999999999999999E-2</v>
      </c>
      <c r="AB6" s="52">
        <v>462372</v>
      </c>
      <c r="AC6" s="52">
        <v>1717951</v>
      </c>
      <c r="AD6" s="52">
        <v>277306</v>
      </c>
      <c r="AE6" s="52">
        <v>1062460</v>
      </c>
      <c r="AF6" s="45">
        <v>11</v>
      </c>
      <c r="AG6" s="45" t="s">
        <v>72</v>
      </c>
    </row>
    <row r="7" spans="1:33" s="14" customFormat="1" ht="15.75" customHeight="1">
      <c r="A7" s="140">
        <f t="shared" si="1"/>
        <v>38047</v>
      </c>
      <c r="B7" s="148" t="s">
        <v>8</v>
      </c>
      <c r="C7" s="27">
        <v>117.98099999999999</v>
      </c>
      <c r="D7" s="28">
        <f ca="1">AVERAGE(OFFSET($C$1,MATCH(EDATE(A7,0),$A$1:$A$300,0)-1,,IF(MONTH($A7)=3,-1,IF(MONTH($A7)=6,-2,IF(MONTH($A7)=9,-3,-4)))))/AVERAGE(OFFSET($C$1,MATCH(EDATE(A7,-12),$A$1:$A$300,0)-1,,IF(MONTH($A7)=3,-1,IF(MONTH($A7)=6,-2,IF(MONTH($A7)=9,-3,-4)))))-1</f>
        <v>3.8780943928492073E-2</v>
      </c>
      <c r="E7" s="28">
        <v>1.1572182182925994E-2</v>
      </c>
      <c r="F7" s="28">
        <f t="shared" ref="F7:F35" si="4">C7/C3-1</f>
        <v>3.8780943928492073E-2</v>
      </c>
      <c r="G7" s="28">
        <v>1.3768927845726031E-2</v>
      </c>
      <c r="H7" s="40">
        <v>0.16250000000000001</v>
      </c>
      <c r="I7" s="31">
        <v>0.16416666666666668</v>
      </c>
      <c r="J7" s="32">
        <v>2.8952999999999998</v>
      </c>
      <c r="K7" s="33">
        <v>2.8957949209486169</v>
      </c>
      <c r="L7" s="34">
        <v>3.5658514799999996</v>
      </c>
      <c r="M7" s="34">
        <v>3.5991835072470355</v>
      </c>
      <c r="N7" s="34">
        <v>5.3453028599999994</v>
      </c>
      <c r="O7" s="34">
        <v>5.3461200565579707</v>
      </c>
      <c r="P7" s="35">
        <v>2270.75</v>
      </c>
      <c r="Q7" s="36">
        <f>(P7/P6)-1</f>
        <v>1.8506474574902843E-2</v>
      </c>
      <c r="R7" s="37">
        <v>5.8876469463602144E-2</v>
      </c>
      <c r="S7" s="35">
        <v>302.48399999999998</v>
      </c>
      <c r="T7" s="38">
        <f>(S7/S6)-1</f>
        <v>2.7267324378937419E-2</v>
      </c>
      <c r="U7" s="37">
        <v>5.0820725712598325E-2</v>
      </c>
      <c r="V7" s="35">
        <v>328.44099999999997</v>
      </c>
      <c r="W7" s="38">
        <f t="shared" ref="W7:W69" si="5">(V7/V6)-1</f>
        <v>3.1292880131878364E-2</v>
      </c>
      <c r="X7" s="37">
        <f t="shared" ref="X7:X69" si="6">(V7/V3-1)</f>
        <v>3.686667950486644E-2</v>
      </c>
      <c r="Y7" s="35">
        <v>187.1</v>
      </c>
      <c r="Z7" s="38">
        <f>(Y7/Y6)-1</f>
        <v>8.6253369272237812E-3</v>
      </c>
      <c r="AA7" s="37">
        <f>(Y7/Y3)-1</f>
        <v>1.7400761283306032E-2</v>
      </c>
      <c r="AB7" s="39">
        <v>444783</v>
      </c>
      <c r="AC7" s="39">
        <f t="shared" ref="AC7:AC26" si="7">SUM(AB4:AB7)</f>
        <v>1765492</v>
      </c>
      <c r="AD7" s="39">
        <v>274159</v>
      </c>
      <c r="AE7" s="39">
        <v>1079187</v>
      </c>
      <c r="AF7" s="32">
        <v>10</v>
      </c>
      <c r="AG7" s="32" t="s">
        <v>72</v>
      </c>
    </row>
    <row r="8" spans="1:33" s="14" customFormat="1" ht="15.75" customHeight="1">
      <c r="A8" s="140">
        <f t="shared" si="1"/>
        <v>38139</v>
      </c>
      <c r="B8" s="148" t="s">
        <v>9</v>
      </c>
      <c r="C8" s="27">
        <v>123.6507</v>
      </c>
      <c r="D8" s="28">
        <f t="shared" ref="D8:D71" ca="1" si="8">AVERAGE(OFFSET($C$1,MATCH(EDATE(A8,0),$A$1:$A$300,0)-1,,IF(MONTH($A8)=3,-1,IF(MONTH($A8)=6,-2,IF(MONTH($A8)=9,-3,-4)))))/AVERAGE(OFFSET($C$1,MATCH(EDATE(A8,-12),$A$1:$A$300,0)-1,,IF(MONTH($A8)=3,-1,IF(MONTH($A8)=6,-2,IF(MONTH($A8)=9,-3,-4)))))-1</f>
        <v>5.1076211297760965E-2</v>
      </c>
      <c r="E8" s="28">
        <v>2.4257057949480076E-2</v>
      </c>
      <c r="F8" s="28">
        <f t="shared" si="4"/>
        <v>6.308215562437347E-2</v>
      </c>
      <c r="G8" s="28">
        <v>2.7999089197055627E-2</v>
      </c>
      <c r="H8" s="40">
        <v>0.16</v>
      </c>
      <c r="I8" s="31">
        <v>0.16</v>
      </c>
      <c r="J8" s="32">
        <v>3.085</v>
      </c>
      <c r="K8" s="33">
        <v>3.0464145021645024</v>
      </c>
      <c r="L8" s="34">
        <v>3.7637</v>
      </c>
      <c r="M8" s="34">
        <v>3.6966209040764793</v>
      </c>
      <c r="N8" s="34">
        <v>5.6159340000000002</v>
      </c>
      <c r="O8" s="34">
        <v>5.5155334561688312</v>
      </c>
      <c r="P8" s="35">
        <v>2307.0300000000002</v>
      </c>
      <c r="Q8" s="36">
        <f t="shared" si="2"/>
        <v>1.5977100077067208E-2</v>
      </c>
      <c r="R8" s="37">
        <v>6.0591293794219458E-2</v>
      </c>
      <c r="S8" s="35">
        <v>314.41899999999998</v>
      </c>
      <c r="T8" s="36">
        <f t="shared" si="3"/>
        <v>3.9456632416921211E-2</v>
      </c>
      <c r="U8" s="37">
        <v>9.613621388703919E-2</v>
      </c>
      <c r="V8" s="35">
        <v>344.81599999999997</v>
      </c>
      <c r="W8" s="36">
        <f t="shared" si="5"/>
        <v>4.9856747482805108E-2</v>
      </c>
      <c r="X8" s="53">
        <f t="shared" si="6"/>
        <v>0.11062582536154841</v>
      </c>
      <c r="Y8" s="35">
        <v>188.9</v>
      </c>
      <c r="Z8" s="36">
        <f t="shared" ref="Z8:Z60" si="9">(Y8/Y7)-1</f>
        <v>9.6205237840727431E-3</v>
      </c>
      <c r="AA8" s="53">
        <f>(Y8/Y4)-1</f>
        <v>3.1676679410158393E-2</v>
      </c>
      <c r="AB8" s="39">
        <v>481795</v>
      </c>
      <c r="AC8" s="39">
        <f t="shared" si="7"/>
        <v>1828300</v>
      </c>
      <c r="AD8" s="39">
        <v>284833</v>
      </c>
      <c r="AE8" s="39">
        <v>1103743</v>
      </c>
      <c r="AF8" s="32">
        <v>9.75</v>
      </c>
      <c r="AG8" s="32" t="s">
        <v>72</v>
      </c>
    </row>
    <row r="9" spans="1:33" s="14" customFormat="1" ht="15.75" customHeight="1">
      <c r="A9" s="140">
        <f t="shared" si="1"/>
        <v>38231</v>
      </c>
      <c r="B9" s="148" t="s">
        <v>10</v>
      </c>
      <c r="C9" s="27">
        <v>128.136</v>
      </c>
      <c r="D9" s="28">
        <f t="shared" ca="1" si="8"/>
        <v>5.6060037887821101E-2</v>
      </c>
      <c r="E9" s="28">
        <v>3.9822351061062022E-2</v>
      </c>
      <c r="F9" s="28">
        <f t="shared" si="4"/>
        <v>6.558801687497029E-2</v>
      </c>
      <c r="G9" s="28">
        <v>1.2409657332471236E-2</v>
      </c>
      <c r="H9" s="40">
        <v>0.16250000000000001</v>
      </c>
      <c r="I9" s="31">
        <v>0.16083333333333333</v>
      </c>
      <c r="J9" s="32">
        <v>2.8608000000000002</v>
      </c>
      <c r="K9" s="33">
        <v>2.9767106060606063</v>
      </c>
      <c r="L9" s="34">
        <v>3.5576908800000004</v>
      </c>
      <c r="M9" s="34">
        <v>3.6353574394949502</v>
      </c>
      <c r="N9" s="34">
        <v>5.1837696000000015</v>
      </c>
      <c r="O9" s="34">
        <v>5.3921128155050511</v>
      </c>
      <c r="P9" s="35">
        <v>2351.8200000000002</v>
      </c>
      <c r="Q9" s="36">
        <f t="shared" si="2"/>
        <v>1.941457198215879E-2</v>
      </c>
      <c r="R9" s="37">
        <v>6.7044758512737834E-2</v>
      </c>
      <c r="S9" s="35">
        <v>324.65100000000001</v>
      </c>
      <c r="T9" s="36">
        <f t="shared" si="3"/>
        <v>3.2542562631393324E-2</v>
      </c>
      <c r="U9" s="37">
        <v>0.11899616374897892</v>
      </c>
      <c r="V9" s="35">
        <v>358.42700000000002</v>
      </c>
      <c r="W9" s="36">
        <f t="shared" si="5"/>
        <v>3.9473226300403841E-2</v>
      </c>
      <c r="X9" s="53">
        <f t="shared" si="6"/>
        <v>0.14326770033587333</v>
      </c>
      <c r="Y9" s="35">
        <v>189.8</v>
      </c>
      <c r="Z9" s="36">
        <f t="shared" si="9"/>
        <v>4.7644256220222836E-3</v>
      </c>
      <c r="AA9" s="53">
        <f t="shared" ref="AA9:AA60" si="10">(Y9/Y5)-1</f>
        <v>2.5391680172879516E-2</v>
      </c>
      <c r="AB9" s="39">
        <v>505252</v>
      </c>
      <c r="AC9" s="39">
        <f t="shared" si="7"/>
        <v>1894202</v>
      </c>
      <c r="AD9" s="39">
        <v>301881</v>
      </c>
      <c r="AE9" s="39">
        <v>1138179</v>
      </c>
      <c r="AF9" s="32">
        <v>9.75</v>
      </c>
      <c r="AG9" s="32" t="s">
        <v>72</v>
      </c>
    </row>
    <row r="10" spans="1:33" s="15" customFormat="1" ht="15.75" customHeight="1">
      <c r="A10" s="141">
        <f t="shared" si="1"/>
        <v>38322</v>
      </c>
      <c r="B10" s="149" t="s">
        <v>11</v>
      </c>
      <c r="C10" s="41">
        <v>127.39230000000001</v>
      </c>
      <c r="D10" s="42">
        <f t="shared" ca="1" si="8"/>
        <v>5.7599566374817668E-2</v>
      </c>
      <c r="E10" s="42">
        <f t="shared" ref="E10:E60" si="11">AVERAGE(C7:C10)/AVERAGE(C3:C6)-1</f>
        <v>5.7599566374817668E-2</v>
      </c>
      <c r="F10" s="42">
        <f t="shared" si="4"/>
        <v>6.2093718344734539E-2</v>
      </c>
      <c r="G10" s="42">
        <v>7.5595107153134666E-3</v>
      </c>
      <c r="H10" s="43">
        <v>0.17749999999999999</v>
      </c>
      <c r="I10" s="44">
        <v>0.17249999999999999</v>
      </c>
      <c r="J10" s="45">
        <v>2.6560000000000001</v>
      </c>
      <c r="K10" s="46">
        <v>2.7855773166447082</v>
      </c>
      <c r="L10" s="47">
        <v>3.5999424000000002</v>
      </c>
      <c r="M10" s="47">
        <v>3.6798404878648814</v>
      </c>
      <c r="N10" s="47">
        <v>5.0947392000000011</v>
      </c>
      <c r="O10" s="47">
        <v>5.2600984995974249</v>
      </c>
      <c r="P10" s="48">
        <v>2398.92</v>
      </c>
      <c r="Q10" s="49">
        <f t="shared" si="2"/>
        <v>2.0027042885935042E-2</v>
      </c>
      <c r="R10" s="50">
        <v>7.5994958488264208E-2</v>
      </c>
      <c r="S10" s="48">
        <v>331.005</v>
      </c>
      <c r="T10" s="49">
        <f t="shared" si="3"/>
        <v>1.9571786318230977E-2</v>
      </c>
      <c r="U10" s="50">
        <v>0.12412762561342137</v>
      </c>
      <c r="V10" s="48">
        <v>366.53300000000002</v>
      </c>
      <c r="W10" s="49">
        <f t="shared" si="5"/>
        <v>2.2615483766568856E-2</v>
      </c>
      <c r="X10" s="51">
        <f t="shared" si="6"/>
        <v>0.15090038464557654</v>
      </c>
      <c r="Y10" s="48">
        <v>191.7</v>
      </c>
      <c r="Z10" s="49">
        <f t="shared" si="9"/>
        <v>1.0010537407797671E-2</v>
      </c>
      <c r="AA10" s="51">
        <f t="shared" si="10"/>
        <v>3.3423180592991875E-2</v>
      </c>
      <c r="AB10" s="52">
        <v>525920</v>
      </c>
      <c r="AC10" s="52">
        <f t="shared" si="7"/>
        <v>1957750</v>
      </c>
      <c r="AD10" s="52">
        <v>317821</v>
      </c>
      <c r="AE10" s="52">
        <v>1178694</v>
      </c>
      <c r="AF10" s="45">
        <v>9.75</v>
      </c>
      <c r="AG10" s="45" t="s">
        <v>72</v>
      </c>
    </row>
    <row r="11" spans="1:33" s="14" customFormat="1" ht="15.75" customHeight="1">
      <c r="A11" s="140">
        <f t="shared" si="1"/>
        <v>38412</v>
      </c>
      <c r="B11" s="148" t="s">
        <v>12</v>
      </c>
      <c r="C11" s="27">
        <v>122.9177</v>
      </c>
      <c r="D11" s="28">
        <f t="shared" ca="1" si="8"/>
        <v>4.1843178138852855E-2</v>
      </c>
      <c r="E11" s="28">
        <f t="shared" si="11"/>
        <v>5.8186297651362962E-2</v>
      </c>
      <c r="F11" s="28">
        <f t="shared" si="4"/>
        <v>4.1843178138852855E-2</v>
      </c>
      <c r="G11" s="28">
        <v>8.7650821732727646E-3</v>
      </c>
      <c r="H11" s="40">
        <v>0.1925</v>
      </c>
      <c r="I11" s="31">
        <v>0.1875</v>
      </c>
      <c r="J11" s="32">
        <v>2.6790000000000003</v>
      </c>
      <c r="K11" s="33">
        <v>2.6675187715665971</v>
      </c>
      <c r="L11" s="34">
        <v>3.4730556000000004</v>
      </c>
      <c r="M11" s="34">
        <v>3.4883142975776389</v>
      </c>
      <c r="N11" s="34">
        <v>5.0646494999999998</v>
      </c>
      <c r="O11" s="34">
        <v>5.063395214895329</v>
      </c>
      <c r="P11" s="35">
        <v>2441.87</v>
      </c>
      <c r="Q11" s="36">
        <f>(P11/P10)-1</f>
        <v>1.7903890083871055E-2</v>
      </c>
      <c r="R11" s="37">
        <v>7.5358361774743976E-2</v>
      </c>
      <c r="S11" s="35">
        <v>336.12299999999999</v>
      </c>
      <c r="T11" s="36">
        <f>(S11/S10)-1</f>
        <v>1.5462002084560611E-2</v>
      </c>
      <c r="U11" s="37">
        <v>0.11120918792398937</v>
      </c>
      <c r="V11" s="35">
        <v>371.46</v>
      </c>
      <c r="W11" s="36">
        <f t="shared" si="5"/>
        <v>1.3442173010342673E-2</v>
      </c>
      <c r="X11" s="53">
        <f t="shared" si="6"/>
        <v>0.13097938442520873</v>
      </c>
      <c r="Y11" s="35">
        <v>193.1</v>
      </c>
      <c r="Z11" s="36">
        <f>(Y11/Y10)-1</f>
        <v>7.3030777256128943E-3</v>
      </c>
      <c r="AA11" s="53">
        <f t="shared" si="10"/>
        <v>3.2068412613575736E-2</v>
      </c>
      <c r="AB11" s="39">
        <v>499710</v>
      </c>
      <c r="AC11" s="39">
        <f t="shared" si="7"/>
        <v>2012677</v>
      </c>
      <c r="AD11" s="39">
        <v>308544</v>
      </c>
      <c r="AE11" s="39">
        <v>1213079</v>
      </c>
      <c r="AF11" s="32">
        <v>9.75</v>
      </c>
      <c r="AG11" s="32" t="s">
        <v>72</v>
      </c>
    </row>
    <row r="12" spans="1:33" s="14" customFormat="1" ht="15.75" customHeight="1">
      <c r="A12" s="140">
        <f t="shared" si="1"/>
        <v>38504</v>
      </c>
      <c r="B12" s="148" t="s">
        <v>13</v>
      </c>
      <c r="C12" s="27">
        <v>129.1841</v>
      </c>
      <c r="D12" s="28">
        <f t="shared" ca="1" si="8"/>
        <v>4.3330821245722406E-2</v>
      </c>
      <c r="E12" s="28">
        <f t="shared" si="11"/>
        <v>5.3556340856322882E-2</v>
      </c>
      <c r="F12" s="28">
        <f t="shared" si="4"/>
        <v>4.4750252121500411E-2</v>
      </c>
      <c r="G12" s="28">
        <v>1.1096409701953913E-2</v>
      </c>
      <c r="H12" s="40">
        <v>0.19750000000000001</v>
      </c>
      <c r="I12" s="31">
        <v>0.19666666666666668</v>
      </c>
      <c r="J12" s="32">
        <v>2.3325</v>
      </c>
      <c r="K12" s="33">
        <v>2.4786309523809522</v>
      </c>
      <c r="L12" s="34">
        <v>2.8241909999999999</v>
      </c>
      <c r="M12" s="34">
        <v>3.0805251686507931</v>
      </c>
      <c r="N12" s="34">
        <v>4.1786737500000006</v>
      </c>
      <c r="O12" s="34">
        <v>4.5585328055555561</v>
      </c>
      <c r="P12" s="35">
        <v>2474.6799999999998</v>
      </c>
      <c r="Q12" s="36">
        <f t="shared" si="2"/>
        <v>1.3436423724440649E-2</v>
      </c>
      <c r="R12" s="37">
        <v>7.2669189390688338E-2</v>
      </c>
      <c r="S12" s="35">
        <v>336.80099999999999</v>
      </c>
      <c r="T12" s="36">
        <f t="shared" si="3"/>
        <v>2.0171187333208884E-3</v>
      </c>
      <c r="U12" s="37">
        <v>7.1185265521485741E-2</v>
      </c>
      <c r="V12" s="35">
        <v>368.37599999999998</v>
      </c>
      <c r="W12" s="36">
        <f t="shared" si="5"/>
        <v>-8.3023744144726797E-3</v>
      </c>
      <c r="X12" s="53">
        <f t="shared" si="6"/>
        <v>6.832629576353777E-2</v>
      </c>
      <c r="Y12" s="35">
        <v>193.7</v>
      </c>
      <c r="Z12" s="36">
        <f t="shared" si="9"/>
        <v>3.1071983428274663E-3</v>
      </c>
      <c r="AA12" s="53">
        <f t="shared" si="10"/>
        <v>2.541026998411855E-2</v>
      </c>
      <c r="AB12" s="39">
        <v>535557</v>
      </c>
      <c r="AC12" s="39">
        <f t="shared" si="7"/>
        <v>2066439</v>
      </c>
      <c r="AD12" s="39">
        <v>321752</v>
      </c>
      <c r="AE12" s="39">
        <v>1249998</v>
      </c>
      <c r="AF12" s="32">
        <v>9.75</v>
      </c>
      <c r="AG12" s="32" t="s">
        <v>72</v>
      </c>
    </row>
    <row r="13" spans="1:33" s="14" customFormat="1" ht="15.75" customHeight="1">
      <c r="A13" s="140">
        <f t="shared" si="1"/>
        <v>38596</v>
      </c>
      <c r="B13" s="148" t="s">
        <v>14</v>
      </c>
      <c r="C13" s="27">
        <v>130.84610000000001</v>
      </c>
      <c r="D13" s="28">
        <f t="shared" ca="1" si="8"/>
        <v>3.5644541153810883E-2</v>
      </c>
      <c r="E13" s="28">
        <f t="shared" si="11"/>
        <v>4.2122699822467302E-2</v>
      </c>
      <c r="F13" s="28">
        <f t="shared" si="4"/>
        <v>2.1150184179309583E-2</v>
      </c>
      <c r="G13" s="28">
        <v>-6.1357943336434184E-3</v>
      </c>
      <c r="H13" s="40">
        <v>0.19500000000000001</v>
      </c>
      <c r="I13" s="31">
        <v>0.19666666666666668</v>
      </c>
      <c r="J13" s="32">
        <v>2.2275</v>
      </c>
      <c r="K13" s="33">
        <v>2.343132527134701</v>
      </c>
      <c r="L13" s="34">
        <v>2.6787915</v>
      </c>
      <c r="M13" s="34">
        <v>2.8504207192593634</v>
      </c>
      <c r="N13" s="34">
        <v>3.9299782500000005</v>
      </c>
      <c r="O13" s="34">
        <v>4.16007559309252</v>
      </c>
      <c r="P13" s="35">
        <v>2493.79</v>
      </c>
      <c r="Q13" s="36">
        <f t="shared" si="2"/>
        <v>7.7222105484346937E-3</v>
      </c>
      <c r="R13" s="37">
        <v>6.0366014405864199E-2</v>
      </c>
      <c r="S13" s="35">
        <v>331.69</v>
      </c>
      <c r="T13" s="36">
        <f t="shared" si="3"/>
        <v>-1.5175133090459925E-2</v>
      </c>
      <c r="U13" s="37">
        <v>2.1681744396290226E-2</v>
      </c>
      <c r="V13" s="35">
        <v>359.96699999999998</v>
      </c>
      <c r="W13" s="36">
        <f t="shared" si="5"/>
        <v>-2.2827220014333127E-2</v>
      </c>
      <c r="X13" s="53">
        <f t="shared" si="6"/>
        <v>4.2965513200734495E-3</v>
      </c>
      <c r="Y13" s="35">
        <v>198.8</v>
      </c>
      <c r="Z13" s="36">
        <f t="shared" si="9"/>
        <v>2.6329375322664106E-2</v>
      </c>
      <c r="AA13" s="53">
        <f t="shared" si="10"/>
        <v>4.7418335089568053E-2</v>
      </c>
      <c r="AB13" s="39">
        <v>552859</v>
      </c>
      <c r="AC13" s="39">
        <f t="shared" si="7"/>
        <v>2114046</v>
      </c>
      <c r="AD13" s="39">
        <v>332896</v>
      </c>
      <c r="AE13" s="39">
        <v>1281013</v>
      </c>
      <c r="AF13" s="32">
        <v>9.75</v>
      </c>
      <c r="AG13" s="32" t="s">
        <v>72</v>
      </c>
    </row>
    <row r="14" spans="1:33" s="15" customFormat="1" ht="15.75" customHeight="1">
      <c r="A14" s="141">
        <f t="shared" si="1"/>
        <v>38687</v>
      </c>
      <c r="B14" s="149" t="s">
        <v>15</v>
      </c>
      <c r="C14" s="41">
        <v>130.13200000000001</v>
      </c>
      <c r="D14" s="42">
        <f t="shared" ca="1" si="8"/>
        <v>3.2021683160350811E-2</v>
      </c>
      <c r="E14" s="42">
        <f t="shared" si="11"/>
        <v>3.2021683160350811E-2</v>
      </c>
      <c r="F14" s="42">
        <f t="shared" si="4"/>
        <v>2.1506009389892444E-2</v>
      </c>
      <c r="G14" s="42">
        <v>1.2882905399996147E-2</v>
      </c>
      <c r="H14" s="43">
        <v>0.18</v>
      </c>
      <c r="I14" s="44">
        <v>0.185</v>
      </c>
      <c r="J14" s="45">
        <v>2.3355000000000001</v>
      </c>
      <c r="K14" s="46">
        <v>2.2511417027417031</v>
      </c>
      <c r="L14" s="47">
        <v>2.7673339500000003</v>
      </c>
      <c r="M14" s="47">
        <v>2.6735309242328045</v>
      </c>
      <c r="N14" s="47">
        <v>4.0240665</v>
      </c>
      <c r="O14" s="47">
        <v>3.9187124380759983</v>
      </c>
      <c r="P14" s="48">
        <v>2535.4</v>
      </c>
      <c r="Q14" s="49">
        <f t="shared" si="2"/>
        <v>1.6685446649477242E-2</v>
      </c>
      <c r="R14" s="50">
        <v>5.6892268187350936E-2</v>
      </c>
      <c r="S14" s="48">
        <v>335.00599999999997</v>
      </c>
      <c r="T14" s="49">
        <f t="shared" si="3"/>
        <v>9.9972866230515489E-3</v>
      </c>
      <c r="U14" s="50">
        <v>1.208743070346352E-2</v>
      </c>
      <c r="V14" s="48">
        <v>363.02800000000002</v>
      </c>
      <c r="W14" s="49">
        <f t="shared" si="5"/>
        <v>8.5035572705276508E-3</v>
      </c>
      <c r="X14" s="51">
        <f t="shared" si="6"/>
        <v>-9.5625769030346364E-3</v>
      </c>
      <c r="Y14" s="48">
        <v>198.1</v>
      </c>
      <c r="Z14" s="49">
        <f t="shared" si="9"/>
        <v>-3.5211267605634866E-3</v>
      </c>
      <c r="AA14" s="51">
        <f t="shared" si="10"/>
        <v>3.3385498174230532E-2</v>
      </c>
      <c r="AB14" s="52">
        <v>582458</v>
      </c>
      <c r="AC14" s="52">
        <f t="shared" si="7"/>
        <v>2170584</v>
      </c>
      <c r="AD14" s="52">
        <v>350104</v>
      </c>
      <c r="AE14" s="52">
        <v>1313296</v>
      </c>
      <c r="AF14" s="45">
        <v>9.75</v>
      </c>
      <c r="AG14" s="45" t="s">
        <v>72</v>
      </c>
    </row>
    <row r="15" spans="1:33" s="14" customFormat="1" ht="15.75" customHeight="1">
      <c r="A15" s="140">
        <f t="shared" si="1"/>
        <v>38777</v>
      </c>
      <c r="B15" s="148" t="s">
        <v>16</v>
      </c>
      <c r="C15" s="27">
        <v>128.17740000000001</v>
      </c>
      <c r="D15" s="28">
        <f t="shared" ca="1" si="8"/>
        <v>4.2790419931385104E-2</v>
      </c>
      <c r="E15" s="28">
        <f t="shared" si="11"/>
        <v>3.2350142910718249E-2</v>
      </c>
      <c r="F15" s="28">
        <f t="shared" si="4"/>
        <v>4.2790419931385104E-2</v>
      </c>
      <c r="G15" s="28">
        <v>1.5750454889009724E-2</v>
      </c>
      <c r="H15" s="40">
        <v>0.16500000000000001</v>
      </c>
      <c r="I15" s="31">
        <v>0.17</v>
      </c>
      <c r="J15" s="32">
        <v>2.1640000000000001</v>
      </c>
      <c r="K15" s="54">
        <v>2.1931467654808956</v>
      </c>
      <c r="L15" s="55">
        <v>2.6223352000000002</v>
      </c>
      <c r="M15" s="55">
        <v>2.6460315725527006</v>
      </c>
      <c r="N15" s="55">
        <v>3.759300800000001</v>
      </c>
      <c r="O15" s="55">
        <v>3.8527009229202895</v>
      </c>
      <c r="P15" s="35">
        <v>2571.83</v>
      </c>
      <c r="Q15" s="36">
        <f>(P15/P14)-1</f>
        <v>1.4368541453025019E-2</v>
      </c>
      <c r="R15" s="37">
        <v>5.3221506468403401E-2</v>
      </c>
      <c r="S15" s="35">
        <v>337.339</v>
      </c>
      <c r="T15" s="36">
        <f>(S15/S14)-1</f>
        <v>6.9640543751456896E-3</v>
      </c>
      <c r="U15" s="37">
        <v>3.6177232739205145E-3</v>
      </c>
      <c r="V15" s="35">
        <v>365.05799999999999</v>
      </c>
      <c r="W15" s="36">
        <f t="shared" si="5"/>
        <v>5.5918551737055289E-3</v>
      </c>
      <c r="X15" s="53">
        <f t="shared" si="6"/>
        <v>-1.7234695525763177E-2</v>
      </c>
      <c r="Y15" s="35">
        <v>199.7</v>
      </c>
      <c r="Z15" s="36">
        <f>(Y15/Y14)-1</f>
        <v>8.0767289247853924E-3</v>
      </c>
      <c r="AA15" s="53">
        <f t="shared" si="10"/>
        <v>3.4179181771103018E-2</v>
      </c>
      <c r="AB15" s="39">
        <v>554270</v>
      </c>
      <c r="AC15" s="39">
        <f t="shared" si="7"/>
        <v>2225144</v>
      </c>
      <c r="AD15" s="39">
        <v>345002</v>
      </c>
      <c r="AE15" s="39">
        <v>1349754</v>
      </c>
      <c r="AF15" s="32">
        <v>9</v>
      </c>
      <c r="AG15" s="32" t="s">
        <v>72</v>
      </c>
    </row>
    <row r="16" spans="1:33" s="14" customFormat="1" ht="15.75" customHeight="1">
      <c r="A16" s="140">
        <f t="shared" si="1"/>
        <v>38869</v>
      </c>
      <c r="B16" s="148" t="s">
        <v>17</v>
      </c>
      <c r="C16" s="27">
        <v>132.1337</v>
      </c>
      <c r="D16" s="28">
        <f t="shared" ca="1" si="8"/>
        <v>3.2563432708532902E-2</v>
      </c>
      <c r="E16" s="28">
        <f t="shared" si="11"/>
        <v>2.6907584873316237E-2</v>
      </c>
      <c r="F16" s="28">
        <f t="shared" si="4"/>
        <v>2.2832531248040633E-2</v>
      </c>
      <c r="G16" s="28">
        <v>3.6332785786272748E-3</v>
      </c>
      <c r="H16" s="40">
        <v>0.1525</v>
      </c>
      <c r="I16" s="31">
        <v>0.15416666666666667</v>
      </c>
      <c r="J16" s="32">
        <v>2.165</v>
      </c>
      <c r="K16" s="54">
        <v>2.1843735968379447</v>
      </c>
      <c r="L16" s="55">
        <v>2.7692515000000002</v>
      </c>
      <c r="M16" s="55">
        <v>2.7840569616231887</v>
      </c>
      <c r="N16" s="55">
        <v>4.0015695000000004</v>
      </c>
      <c r="O16" s="55">
        <v>4.036722406956522</v>
      </c>
      <c r="P16" s="35">
        <v>2574.39</v>
      </c>
      <c r="Q16" s="36">
        <f t="shared" si="2"/>
        <v>9.9540016253008012E-4</v>
      </c>
      <c r="R16" s="37">
        <v>4.0292078167682321E-2</v>
      </c>
      <c r="S16" s="35">
        <v>339.71199999999999</v>
      </c>
      <c r="T16" s="36">
        <f t="shared" si="3"/>
        <v>7.0344668123163423E-3</v>
      </c>
      <c r="U16" s="37">
        <v>8.643085976585585E-3</v>
      </c>
      <c r="V16" s="35">
        <v>367.85199999999998</v>
      </c>
      <c r="W16" s="36">
        <f t="shared" si="5"/>
        <v>7.6535783354974019E-3</v>
      </c>
      <c r="X16" s="53">
        <f t="shared" si="6"/>
        <v>-1.4224596607813611E-3</v>
      </c>
      <c r="Y16" s="35">
        <v>201.8</v>
      </c>
      <c r="Z16" s="36">
        <f t="shared" si="9"/>
        <v>1.0515773660490835E-2</v>
      </c>
      <c r="AA16" s="53">
        <f t="shared" si="10"/>
        <v>4.1817243159525175E-2</v>
      </c>
      <c r="AB16" s="39">
        <v>581977</v>
      </c>
      <c r="AC16" s="39">
        <f t="shared" si="7"/>
        <v>2271564</v>
      </c>
      <c r="AD16" s="39">
        <v>355817</v>
      </c>
      <c r="AE16" s="39">
        <v>1383819</v>
      </c>
      <c r="AF16" s="32">
        <v>8.15</v>
      </c>
      <c r="AG16" s="32" t="s">
        <v>72</v>
      </c>
    </row>
    <row r="17" spans="1:33" s="14" customFormat="1" ht="15.75" customHeight="1">
      <c r="A17" s="140">
        <f t="shared" si="1"/>
        <v>38961</v>
      </c>
      <c r="B17" s="148" t="s">
        <v>18</v>
      </c>
      <c r="C17" s="27">
        <v>136.72470000000001</v>
      </c>
      <c r="D17" s="28">
        <f t="shared" ca="1" si="8"/>
        <v>3.6788033045748625E-2</v>
      </c>
      <c r="E17" s="28">
        <f t="shared" si="11"/>
        <v>3.2973298987616362E-2</v>
      </c>
      <c r="F17" s="28">
        <f t="shared" si="4"/>
        <v>4.4927590505181358E-2</v>
      </c>
      <c r="G17" s="28">
        <v>1.6609252139878627E-2</v>
      </c>
      <c r="H17" s="40">
        <v>0.14249999999999999</v>
      </c>
      <c r="I17" s="31">
        <v>0.14416666666666667</v>
      </c>
      <c r="J17" s="32">
        <v>2.169</v>
      </c>
      <c r="K17" s="54">
        <v>2.1713621118012423</v>
      </c>
      <c r="L17" s="55">
        <v>2.7489906000000004</v>
      </c>
      <c r="M17" s="55">
        <v>2.7687762074948243</v>
      </c>
      <c r="N17" s="55">
        <v>4.0605849000000003</v>
      </c>
      <c r="O17" s="55">
        <v>4.085417813354038</v>
      </c>
      <c r="P17" s="35">
        <v>2585.9899999999998</v>
      </c>
      <c r="Q17" s="36">
        <f t="shared" si="2"/>
        <v>4.5059217911815885E-3</v>
      </c>
      <c r="R17" s="37">
        <v>3.6971838045705363E-2</v>
      </c>
      <c r="S17" s="35">
        <v>342.56099999999998</v>
      </c>
      <c r="T17" s="36">
        <f t="shared" si="3"/>
        <v>8.3865156367746163E-3</v>
      </c>
      <c r="U17" s="37">
        <v>3.2774578672857047E-2</v>
      </c>
      <c r="V17" s="35">
        <v>371.69799999999998</v>
      </c>
      <c r="W17" s="36">
        <f t="shared" si="5"/>
        <v>1.0455291802137889E-2</v>
      </c>
      <c r="X17" s="53">
        <f t="shared" si="6"/>
        <v>3.2589098445135134E-2</v>
      </c>
      <c r="Y17" s="35">
        <v>202.8</v>
      </c>
      <c r="Z17" s="36">
        <f t="shared" si="9"/>
        <v>4.9554013875123815E-3</v>
      </c>
      <c r="AA17" s="53">
        <f t="shared" si="10"/>
        <v>2.0120724346076369E-2</v>
      </c>
      <c r="AB17" s="39">
        <v>617848</v>
      </c>
      <c r="AC17" s="39">
        <f t="shared" si="7"/>
        <v>2336553</v>
      </c>
      <c r="AD17" s="39">
        <v>368734</v>
      </c>
      <c r="AE17" s="39">
        <v>1419657</v>
      </c>
      <c r="AF17" s="32">
        <v>7.5</v>
      </c>
      <c r="AG17" s="32" t="s">
        <v>72</v>
      </c>
    </row>
    <row r="18" spans="1:33" s="15" customFormat="1" ht="15.75" customHeight="1">
      <c r="A18" s="141">
        <f t="shared" si="1"/>
        <v>39052</v>
      </c>
      <c r="B18" s="149" t="s">
        <v>19</v>
      </c>
      <c r="C18" s="41">
        <v>136.37209999999999</v>
      </c>
      <c r="D18" s="42">
        <f t="shared" ca="1" si="8"/>
        <v>3.9619560228338679E-2</v>
      </c>
      <c r="E18" s="42">
        <f t="shared" si="11"/>
        <v>3.9619560228338679E-2</v>
      </c>
      <c r="F18" s="42">
        <f t="shared" si="4"/>
        <v>4.7952079427043159E-2</v>
      </c>
      <c r="G18" s="42">
        <v>1.1713561940628336E-2</v>
      </c>
      <c r="H18" s="43">
        <v>0.13250000000000001</v>
      </c>
      <c r="I18" s="44">
        <v>0.13416666666666666</v>
      </c>
      <c r="J18" s="45">
        <v>2.1364000000000001</v>
      </c>
      <c r="K18" s="46">
        <v>2.1513093939393939</v>
      </c>
      <c r="L18" s="47">
        <v>2.8194070800000004</v>
      </c>
      <c r="M18" s="47">
        <v>2.811115985060606</v>
      </c>
      <c r="N18" s="47">
        <v>4.1847803200000007</v>
      </c>
      <c r="O18" s="47">
        <v>4.1822171721313133</v>
      </c>
      <c r="P18" s="48">
        <v>2615.0500000000002</v>
      </c>
      <c r="Q18" s="49">
        <f t="shared" si="2"/>
        <v>1.1237475782969186E-2</v>
      </c>
      <c r="R18" s="50">
        <v>3.1415161315768714E-2</v>
      </c>
      <c r="S18" s="48">
        <v>347.84199999999998</v>
      </c>
      <c r="T18" s="49">
        <f t="shared" si="3"/>
        <v>1.5416232437434507E-2</v>
      </c>
      <c r="U18" s="50">
        <v>3.8315731658537411E-2</v>
      </c>
      <c r="V18" s="48">
        <v>379</v>
      </c>
      <c r="W18" s="49">
        <f t="shared" si="5"/>
        <v>1.964498060253228E-2</v>
      </c>
      <c r="X18" s="51">
        <f t="shared" si="6"/>
        <v>4.3996606322377341E-2</v>
      </c>
      <c r="Y18" s="48">
        <v>203.1</v>
      </c>
      <c r="Z18" s="49">
        <f t="shared" si="9"/>
        <v>1.4792899408282434E-3</v>
      </c>
      <c r="AA18" s="51">
        <f t="shared" si="10"/>
        <v>2.5239777889954462E-2</v>
      </c>
      <c r="AB18" s="52">
        <v>655355</v>
      </c>
      <c r="AC18" s="52">
        <f t="shared" si="7"/>
        <v>2409450</v>
      </c>
      <c r="AD18" s="52">
        <v>386663</v>
      </c>
      <c r="AE18" s="52">
        <v>1456216</v>
      </c>
      <c r="AF18" s="45">
        <v>6.85</v>
      </c>
      <c r="AG18" s="45" t="s">
        <v>72</v>
      </c>
    </row>
    <row r="19" spans="1:33" s="14" customFormat="1" ht="15.75" customHeight="1">
      <c r="A19" s="140">
        <f t="shared" si="1"/>
        <v>39142</v>
      </c>
      <c r="B19" s="148" t="s">
        <v>20</v>
      </c>
      <c r="C19" s="27">
        <v>134.83590000000001</v>
      </c>
      <c r="D19" s="28">
        <f t="shared" ca="1" si="8"/>
        <v>5.1947535212915952E-2</v>
      </c>
      <c r="E19" s="28">
        <f t="shared" si="11"/>
        <v>4.1916149180961648E-2</v>
      </c>
      <c r="F19" s="28">
        <f t="shared" si="4"/>
        <v>5.1947535212915952E-2</v>
      </c>
      <c r="G19" s="28">
        <v>1.8337425274169483E-2</v>
      </c>
      <c r="H19" s="40">
        <v>0.1275</v>
      </c>
      <c r="I19" s="31">
        <v>0.12916666666666665</v>
      </c>
      <c r="J19" s="32">
        <v>2.0594000000000001</v>
      </c>
      <c r="K19" s="54">
        <v>2.1071361244019138</v>
      </c>
      <c r="L19" s="55">
        <v>2.75012276</v>
      </c>
      <c r="M19" s="55">
        <v>2.7824732522727271</v>
      </c>
      <c r="N19" s="55">
        <v>4.05248732</v>
      </c>
      <c r="O19" s="55">
        <v>4.142067717607655</v>
      </c>
      <c r="P19" s="35">
        <v>2647.88</v>
      </c>
      <c r="Q19" s="36">
        <f>(P19/P18)-1</f>
        <v>1.255425326475601E-2</v>
      </c>
      <c r="R19" s="37">
        <v>2.9570383734539352E-2</v>
      </c>
      <c r="S19" s="35">
        <v>351.71699999999998</v>
      </c>
      <c r="T19" s="36">
        <f>(S19/S18)-1</f>
        <v>1.1140115339723256E-2</v>
      </c>
      <c r="U19" s="37">
        <v>4.2621813665185471E-2</v>
      </c>
      <c r="V19" s="35">
        <v>382.52</v>
      </c>
      <c r="W19" s="36">
        <f t="shared" si="5"/>
        <v>9.28759894459108E-3</v>
      </c>
      <c r="X19" s="53">
        <f t="shared" si="6"/>
        <v>4.7833494951487143E-2</v>
      </c>
      <c r="Y19" s="35">
        <v>205.28800000000001</v>
      </c>
      <c r="Z19" s="36">
        <f>(Y19/Y18)-1</f>
        <v>1.0773018217626884E-2</v>
      </c>
      <c r="AA19" s="53">
        <f t="shared" si="10"/>
        <v>2.7981972959439272E-2</v>
      </c>
      <c r="AB19" s="39">
        <v>631423</v>
      </c>
      <c r="AC19" s="39">
        <f t="shared" si="7"/>
        <v>2486603</v>
      </c>
      <c r="AD19" s="39">
        <v>384999</v>
      </c>
      <c r="AE19" s="39">
        <v>1496213</v>
      </c>
      <c r="AF19" s="32">
        <v>6.5</v>
      </c>
      <c r="AG19" s="32" t="s">
        <v>72</v>
      </c>
    </row>
    <row r="20" spans="1:33" s="14" customFormat="1" ht="15.75" customHeight="1">
      <c r="A20" s="140">
        <f t="shared" si="1"/>
        <v>39234</v>
      </c>
      <c r="B20" s="148" t="s">
        <v>21</v>
      </c>
      <c r="C20" s="27">
        <v>140.77170000000001</v>
      </c>
      <c r="D20" s="28">
        <f t="shared" ca="1" si="8"/>
        <v>5.8762380858903285E-2</v>
      </c>
      <c r="E20" s="28">
        <f t="shared" si="11"/>
        <v>5.259115285718563E-2</v>
      </c>
      <c r="F20" s="28">
        <f t="shared" si="4"/>
        <v>6.5373178833257661E-2</v>
      </c>
      <c r="G20" s="28">
        <v>1.7271834161435518E-2</v>
      </c>
      <c r="H20" s="40">
        <v>0.12</v>
      </c>
      <c r="I20" s="31">
        <v>0.12333333333333334</v>
      </c>
      <c r="J20" s="32">
        <v>1.929</v>
      </c>
      <c r="K20" s="54">
        <v>1.9817512193362192</v>
      </c>
      <c r="L20" s="55">
        <v>2.6120589000000001</v>
      </c>
      <c r="M20" s="55">
        <v>2.6847444352087537</v>
      </c>
      <c r="N20" s="55">
        <v>3.8747823000000006</v>
      </c>
      <c r="O20" s="55">
        <v>3.9555754337950941</v>
      </c>
      <c r="P20" s="35">
        <v>2669.38</v>
      </c>
      <c r="Q20" s="36">
        <f t="shared" si="2"/>
        <v>8.1197033098177052E-3</v>
      </c>
      <c r="R20" s="37">
        <v>3.6898061288305195E-2</v>
      </c>
      <c r="S20" s="35">
        <v>352.93599999999998</v>
      </c>
      <c r="T20" s="36">
        <f t="shared" si="3"/>
        <v>3.4658546501875609E-3</v>
      </c>
      <c r="U20" s="37">
        <v>3.8927091183119877E-2</v>
      </c>
      <c r="V20" s="35">
        <v>381.65199999999999</v>
      </c>
      <c r="W20" s="36">
        <f t="shared" si="5"/>
        <v>-2.2691623967374674E-3</v>
      </c>
      <c r="X20" s="53">
        <f t="shared" si="6"/>
        <v>3.7515087589574003E-2</v>
      </c>
      <c r="Y20" s="35">
        <v>207.23400000000001</v>
      </c>
      <c r="Z20" s="36">
        <f t="shared" si="9"/>
        <v>9.4793655742175797E-3</v>
      </c>
      <c r="AA20" s="53">
        <f t="shared" si="10"/>
        <v>2.692765113974227E-2</v>
      </c>
      <c r="AB20" s="39">
        <v>670655</v>
      </c>
      <c r="AC20" s="39">
        <f t="shared" si="7"/>
        <v>2575281</v>
      </c>
      <c r="AD20" s="39">
        <v>400751</v>
      </c>
      <c r="AE20" s="39">
        <v>1541147</v>
      </c>
      <c r="AF20" s="32">
        <v>6.5</v>
      </c>
      <c r="AG20" s="32" t="s">
        <v>72</v>
      </c>
    </row>
    <row r="21" spans="1:33" s="14" customFormat="1" ht="15.75" customHeight="1">
      <c r="A21" s="140">
        <f t="shared" si="1"/>
        <v>39326</v>
      </c>
      <c r="B21" s="148" t="s">
        <v>22</v>
      </c>
      <c r="C21" s="27">
        <v>144.7508</v>
      </c>
      <c r="D21" s="28">
        <f t="shared" ca="1" si="8"/>
        <v>5.8741806154507969E-2</v>
      </c>
      <c r="E21" s="28">
        <f t="shared" si="11"/>
        <v>5.6078349246672543E-2</v>
      </c>
      <c r="F21" s="28">
        <f t="shared" si="4"/>
        <v>5.8702633832804052E-2</v>
      </c>
      <c r="G21" s="28">
        <v>1.03112224815336E-2</v>
      </c>
      <c r="H21" s="40">
        <v>0.1125</v>
      </c>
      <c r="I21" s="31">
        <v>0.11416666666666667</v>
      </c>
      <c r="J21" s="32">
        <v>1.8336000000000001</v>
      </c>
      <c r="K21" s="54">
        <v>1.9147071319603357</v>
      </c>
      <c r="L21" s="55">
        <v>2.6159971200000003</v>
      </c>
      <c r="M21" s="55">
        <v>2.6538479084680908</v>
      </c>
      <c r="N21" s="55">
        <v>3.7539292799999999</v>
      </c>
      <c r="O21" s="55">
        <v>3.8904934214302056</v>
      </c>
      <c r="P21" s="35">
        <v>2693.21</v>
      </c>
      <c r="Q21" s="36">
        <f t="shared" si="2"/>
        <v>8.9271666079764334E-3</v>
      </c>
      <c r="R21" s="37">
        <v>4.1461877269440395E-2</v>
      </c>
      <c r="S21" s="35">
        <v>361.99700000000001</v>
      </c>
      <c r="T21" s="36">
        <f t="shared" si="3"/>
        <v>2.5673209873744884E-2</v>
      </c>
      <c r="U21" s="37">
        <v>5.6737340210940568E-2</v>
      </c>
      <c r="V21" s="35">
        <v>394.79599999999999</v>
      </c>
      <c r="W21" s="36">
        <f t="shared" si="5"/>
        <v>3.4439751396560192E-2</v>
      </c>
      <c r="X21" s="53">
        <f t="shared" si="6"/>
        <v>6.2141846337618212E-2</v>
      </c>
      <c r="Y21" s="35">
        <v>208.547</v>
      </c>
      <c r="Z21" s="36">
        <f t="shared" si="9"/>
        <v>6.3358329231688604E-3</v>
      </c>
      <c r="AA21" s="53">
        <f t="shared" si="10"/>
        <v>2.8338264299802685E-2</v>
      </c>
      <c r="AB21" s="39">
        <v>691846</v>
      </c>
      <c r="AC21" s="39">
        <f t="shared" si="7"/>
        <v>2649279</v>
      </c>
      <c r="AD21" s="39">
        <v>410354</v>
      </c>
      <c r="AE21" s="39">
        <v>1582767</v>
      </c>
      <c r="AF21" s="32">
        <v>6.25</v>
      </c>
      <c r="AG21" s="32" t="s">
        <v>72</v>
      </c>
    </row>
    <row r="22" spans="1:33" s="15" customFormat="1" ht="15.75" customHeight="1">
      <c r="A22" s="141">
        <f t="shared" si="1"/>
        <v>39417</v>
      </c>
      <c r="B22" s="149" t="s">
        <v>23</v>
      </c>
      <c r="C22" s="41">
        <v>145.42679999999999</v>
      </c>
      <c r="D22" s="42">
        <f t="shared" ca="1" si="8"/>
        <v>6.0698951027909676E-2</v>
      </c>
      <c r="E22" s="42">
        <f t="shared" si="11"/>
        <v>6.0698951027909676E-2</v>
      </c>
      <c r="F22" s="42">
        <f t="shared" si="4"/>
        <v>6.6397012292103819E-2</v>
      </c>
      <c r="G22" s="42">
        <v>1.4912164042587106E-2</v>
      </c>
      <c r="H22" s="43">
        <v>0.1125</v>
      </c>
      <c r="I22" s="44">
        <v>0.1125</v>
      </c>
      <c r="J22" s="45">
        <v>1.78</v>
      </c>
      <c r="K22" s="46">
        <v>1.7852805627705628</v>
      </c>
      <c r="L22" s="47">
        <v>2.5968420000000001</v>
      </c>
      <c r="M22" s="47">
        <v>2.6010942706046181</v>
      </c>
      <c r="N22" s="47">
        <v>3.5332999999999997</v>
      </c>
      <c r="O22" s="47">
        <v>3.6426269509249645</v>
      </c>
      <c r="P22" s="48">
        <v>2731.62</v>
      </c>
      <c r="Q22" s="49">
        <f t="shared" si="2"/>
        <v>1.4261791690955983E-2</v>
      </c>
      <c r="R22" s="50">
        <v>4.4576585533737223E-2</v>
      </c>
      <c r="S22" s="48">
        <v>374.815</v>
      </c>
      <c r="T22" s="49">
        <f t="shared" si="3"/>
        <v>3.5409133224860945E-2</v>
      </c>
      <c r="U22" s="50">
        <v>7.7543827369897844E-2</v>
      </c>
      <c r="V22" s="48">
        <v>413.83800000000002</v>
      </c>
      <c r="W22" s="49">
        <f t="shared" si="5"/>
        <v>4.8232504888600758E-2</v>
      </c>
      <c r="X22" s="51">
        <f t="shared" si="6"/>
        <v>9.1920844327176843E-2</v>
      </c>
      <c r="Y22" s="48">
        <v>211.44499999999999</v>
      </c>
      <c r="Z22" s="49">
        <f t="shared" si="9"/>
        <v>1.3896148110497775E-2</v>
      </c>
      <c r="AA22" s="51">
        <f t="shared" si="10"/>
        <v>4.1088133924175319E-2</v>
      </c>
      <c r="AB22" s="52">
        <v>726339</v>
      </c>
      <c r="AC22" s="52">
        <f t="shared" si="7"/>
        <v>2720263</v>
      </c>
      <c r="AD22" s="52">
        <v>432652</v>
      </c>
      <c r="AE22" s="52">
        <v>1628756</v>
      </c>
      <c r="AF22" s="45">
        <v>6.25</v>
      </c>
      <c r="AG22" s="45" t="s">
        <v>72</v>
      </c>
    </row>
    <row r="23" spans="1:33" s="14" customFormat="1" ht="15.75" customHeight="1">
      <c r="A23" s="140">
        <f t="shared" si="1"/>
        <v>39508</v>
      </c>
      <c r="B23" s="148" t="s">
        <v>24</v>
      </c>
      <c r="C23" s="27">
        <v>143.13820000000001</v>
      </c>
      <c r="D23" s="28">
        <f t="shared" ca="1" si="8"/>
        <v>6.1573364363644911E-2</v>
      </c>
      <c r="E23" s="28">
        <f t="shared" si="11"/>
        <v>6.2994291072356878E-2</v>
      </c>
      <c r="F23" s="28">
        <f t="shared" si="4"/>
        <v>6.1573364363644911E-2</v>
      </c>
      <c r="G23" s="28">
        <v>1.2593472683046558E-2</v>
      </c>
      <c r="H23" s="40">
        <v>0.1125</v>
      </c>
      <c r="I23" s="31">
        <v>0.1125</v>
      </c>
      <c r="J23" s="32">
        <v>1.7519</v>
      </c>
      <c r="K23" s="54">
        <v>1.7372341991341991</v>
      </c>
      <c r="L23" s="55">
        <v>2.7658997199999997</v>
      </c>
      <c r="M23" s="55">
        <v>2.6537989625974023</v>
      </c>
      <c r="N23" s="55">
        <v>3.4752440300000003</v>
      </c>
      <c r="O23" s="55">
        <v>3.4513052756132763</v>
      </c>
      <c r="P23" s="35">
        <v>2773.08</v>
      </c>
      <c r="Q23" s="36">
        <f>(P23/P22)-1</f>
        <v>1.5177806576317288E-2</v>
      </c>
      <c r="R23" s="37">
        <v>4.7283109506472965E-2</v>
      </c>
      <c r="S23" s="35">
        <v>383.73099999999999</v>
      </c>
      <c r="T23" s="36">
        <f>(S23/S22)-1</f>
        <v>2.3787735282739586E-2</v>
      </c>
      <c r="U23" s="37">
        <v>9.1022043290486465E-2</v>
      </c>
      <c r="V23" s="35">
        <v>425.69200000000001</v>
      </c>
      <c r="W23" s="36">
        <f t="shared" si="5"/>
        <v>2.8644058786288396E-2</v>
      </c>
      <c r="X23" s="53">
        <f t="shared" si="6"/>
        <v>0.11286207257136893</v>
      </c>
      <c r="Y23" s="35">
        <v>213.44800000000001</v>
      </c>
      <c r="Z23" s="36">
        <f>(Y23/Y22)-1</f>
        <v>9.4729125777388568E-3</v>
      </c>
      <c r="AA23" s="53">
        <f t="shared" si="10"/>
        <v>3.9749035501344343E-2</v>
      </c>
      <c r="AB23" s="39">
        <v>712055</v>
      </c>
      <c r="AC23" s="39">
        <f t="shared" si="7"/>
        <v>2800895</v>
      </c>
      <c r="AD23" s="39">
        <v>433753</v>
      </c>
      <c r="AE23" s="39">
        <v>1677510</v>
      </c>
      <c r="AF23" s="32">
        <v>6.25</v>
      </c>
      <c r="AG23" s="32" t="s">
        <v>72</v>
      </c>
    </row>
    <row r="24" spans="1:33" s="14" customFormat="1" ht="15.75" customHeight="1">
      <c r="A24" s="140">
        <f t="shared" si="1"/>
        <v>39600</v>
      </c>
      <c r="B24" s="148" t="s">
        <v>25</v>
      </c>
      <c r="C24" s="27">
        <v>149.69110000000001</v>
      </c>
      <c r="D24" s="28">
        <f t="shared" ca="1" si="8"/>
        <v>6.2486302990192977E-2</v>
      </c>
      <c r="E24" s="28">
        <f t="shared" si="11"/>
        <v>6.2515445474831122E-2</v>
      </c>
      <c r="F24" s="28">
        <f t="shared" si="4"/>
        <v>6.3360746513681399E-2</v>
      </c>
      <c r="G24" s="28">
        <v>2.0511936581962154E-2</v>
      </c>
      <c r="H24" s="40">
        <v>0.1225</v>
      </c>
      <c r="I24" s="31">
        <v>0.11916666666666666</v>
      </c>
      <c r="J24" s="32">
        <v>1.6036999999999999</v>
      </c>
      <c r="K24" s="54">
        <v>1.6544715728715726</v>
      </c>
      <c r="L24" s="55">
        <v>2.5266293499999999</v>
      </c>
      <c r="M24" s="55">
        <v>2.5882001795478593</v>
      </c>
      <c r="N24" s="55">
        <v>3.1950515099999994</v>
      </c>
      <c r="O24" s="55">
        <v>3.2877107605579594</v>
      </c>
      <c r="P24" s="35">
        <v>2831.16</v>
      </c>
      <c r="Q24" s="36">
        <f t="shared" si="2"/>
        <v>2.0944220866329077E-2</v>
      </c>
      <c r="R24" s="37">
        <v>6.0605833564348233E-2</v>
      </c>
      <c r="S24" s="35">
        <v>400.38200000000001</v>
      </c>
      <c r="T24" s="36">
        <f t="shared" si="3"/>
        <v>4.3392376430364088E-2</v>
      </c>
      <c r="U24" s="37">
        <v>0.1344323050071401</v>
      </c>
      <c r="V24" s="35">
        <v>446.99700000000001</v>
      </c>
      <c r="W24" s="36">
        <f t="shared" si="5"/>
        <v>5.0047921971754228E-2</v>
      </c>
      <c r="X24" s="53">
        <f t="shared" si="6"/>
        <v>0.17121618647354131</v>
      </c>
      <c r="Y24" s="35">
        <v>217.46299999999999</v>
      </c>
      <c r="Z24" s="36">
        <f t="shared" si="9"/>
        <v>1.8810202016416033E-2</v>
      </c>
      <c r="AA24" s="53">
        <f t="shared" si="10"/>
        <v>4.9359661059478643E-2</v>
      </c>
      <c r="AB24" s="39">
        <v>769525</v>
      </c>
      <c r="AC24" s="39">
        <f t="shared" si="7"/>
        <v>2899765</v>
      </c>
      <c r="AD24" s="39">
        <v>456473</v>
      </c>
      <c r="AE24" s="39">
        <v>1733232</v>
      </c>
      <c r="AF24" s="32">
        <v>6.25</v>
      </c>
      <c r="AG24" s="32" t="s">
        <v>72</v>
      </c>
    </row>
    <row r="25" spans="1:33" s="14" customFormat="1" ht="15.75" customHeight="1">
      <c r="A25" s="140">
        <f t="shared" si="1"/>
        <v>39692</v>
      </c>
      <c r="B25" s="148" t="s">
        <v>26</v>
      </c>
      <c r="C25" s="27">
        <v>154.85560000000001</v>
      </c>
      <c r="D25" s="28">
        <f t="shared" ca="1" si="8"/>
        <v>6.5007622067264403E-2</v>
      </c>
      <c r="E25" s="28">
        <f t="shared" si="11"/>
        <v>6.5347955608683339E-2</v>
      </c>
      <c r="F25" s="28">
        <f t="shared" si="4"/>
        <v>6.9808249764422792E-2</v>
      </c>
      <c r="G25" s="28">
        <v>1.6108813394860144E-2</v>
      </c>
      <c r="H25" s="40">
        <v>0.13750000000000001</v>
      </c>
      <c r="I25" s="31">
        <v>0.13250000000000001</v>
      </c>
      <c r="J25" s="32">
        <v>1.9045999999999998</v>
      </c>
      <c r="K25" s="54">
        <v>1.6677832549093419</v>
      </c>
      <c r="L25" s="55">
        <v>2.68396232</v>
      </c>
      <c r="M25" s="55">
        <v>2.4665402484605892</v>
      </c>
      <c r="N25" s="55">
        <v>3.3911402999999996</v>
      </c>
      <c r="O25" s="55">
        <v>3.1052456423157038</v>
      </c>
      <c r="P25" s="35">
        <v>2861.55</v>
      </c>
      <c r="Q25" s="36">
        <f t="shared" si="2"/>
        <v>1.0734116051371201E-2</v>
      </c>
      <c r="R25" s="37">
        <v>6.2505337496890467E-2</v>
      </c>
      <c r="S25" s="35">
        <v>406.55700000000002</v>
      </c>
      <c r="T25" s="36">
        <f t="shared" si="3"/>
        <v>1.5422771253452927E-2</v>
      </c>
      <c r="U25" s="37">
        <v>0.12309494277576881</v>
      </c>
      <c r="V25" s="35">
        <v>453.642</v>
      </c>
      <c r="W25" s="36">
        <f t="shared" si="5"/>
        <v>1.4865871583030765E-2</v>
      </c>
      <c r="X25" s="53">
        <f t="shared" si="6"/>
        <v>0.14905419507796425</v>
      </c>
      <c r="Y25" s="35">
        <v>218.87700000000001</v>
      </c>
      <c r="Z25" s="36">
        <f t="shared" si="9"/>
        <v>6.5022555561176087E-3</v>
      </c>
      <c r="AA25" s="53">
        <f t="shared" si="10"/>
        <v>4.9533198751360752E-2</v>
      </c>
      <c r="AB25" s="39">
        <v>812603</v>
      </c>
      <c r="AC25" s="39">
        <f t="shared" si="7"/>
        <v>3020522</v>
      </c>
      <c r="AD25" s="39">
        <v>480468</v>
      </c>
      <c r="AE25" s="39">
        <v>1803346</v>
      </c>
      <c r="AF25" s="32">
        <v>6.25</v>
      </c>
      <c r="AG25" s="32" t="s">
        <v>72</v>
      </c>
    </row>
    <row r="26" spans="1:33" s="15" customFormat="1" ht="15.75" customHeight="1">
      <c r="A26" s="141">
        <f t="shared" si="1"/>
        <v>39783</v>
      </c>
      <c r="B26" s="149" t="s">
        <v>27</v>
      </c>
      <c r="C26" s="41">
        <v>146.92240000000001</v>
      </c>
      <c r="D26" s="42">
        <f t="shared" ca="1" si="8"/>
        <v>5.0941770834585176E-2</v>
      </c>
      <c r="E26" s="42">
        <f t="shared" si="11"/>
        <v>5.0941770834585176E-2</v>
      </c>
      <c r="F26" s="42">
        <f t="shared" si="4"/>
        <v>1.0284211713384561E-2</v>
      </c>
      <c r="G26" s="42">
        <v>-3.7720136663194626E-2</v>
      </c>
      <c r="H26" s="43">
        <v>0.13750000000000001</v>
      </c>
      <c r="I26" s="44">
        <v>0.13750000000000001</v>
      </c>
      <c r="J26" s="45">
        <v>2.3144999999999998</v>
      </c>
      <c r="K26" s="46">
        <v>2.2846128326745716</v>
      </c>
      <c r="L26" s="47">
        <v>3.2335879499999995</v>
      </c>
      <c r="M26" s="47">
        <v>2.9995443417795342</v>
      </c>
      <c r="N26" s="47">
        <v>3.3775498499999999</v>
      </c>
      <c r="O26" s="47">
        <v>3.5065760831111112</v>
      </c>
      <c r="P26" s="48">
        <v>2892.86</v>
      </c>
      <c r="Q26" s="49">
        <f t="shared" si="2"/>
        <v>1.0941622547220975E-2</v>
      </c>
      <c r="R26" s="50">
        <v>5.9027243906546456E-2</v>
      </c>
      <c r="S26" s="48">
        <v>411.57499999999999</v>
      </c>
      <c r="T26" s="49">
        <f t="shared" si="3"/>
        <v>1.2342672737156057E-2</v>
      </c>
      <c r="U26" s="50">
        <v>9.8075050358176666E-2</v>
      </c>
      <c r="V26" s="48">
        <v>458.70400000000001</v>
      </c>
      <c r="W26" s="49">
        <f t="shared" si="5"/>
        <v>1.1158578791205409E-2</v>
      </c>
      <c r="X26" s="51">
        <f t="shared" si="6"/>
        <v>0.10841440370386479</v>
      </c>
      <c r="Y26" s="48">
        <v>211.398</v>
      </c>
      <c r="Z26" s="49">
        <f t="shared" si="9"/>
        <v>-3.41698762318563E-2</v>
      </c>
      <c r="AA26" s="51">
        <f t="shared" si="10"/>
        <v>-2.2228002553859039E-4</v>
      </c>
      <c r="AB26" s="52">
        <v>815620</v>
      </c>
      <c r="AC26" s="52">
        <f t="shared" si="7"/>
        <v>3109803</v>
      </c>
      <c r="AD26" s="52">
        <v>486816</v>
      </c>
      <c r="AE26" s="52">
        <v>1857510</v>
      </c>
      <c r="AF26" s="45">
        <v>6.25</v>
      </c>
      <c r="AG26" s="45" t="s">
        <v>72</v>
      </c>
    </row>
    <row r="27" spans="1:33" s="14" customFormat="1" ht="15.75" customHeight="1">
      <c r="A27" s="140">
        <f t="shared" si="1"/>
        <v>39873</v>
      </c>
      <c r="B27" s="148" t="s">
        <v>28</v>
      </c>
      <c r="C27" s="27">
        <v>139.66560000000001</v>
      </c>
      <c r="D27" s="28">
        <f t="shared" ca="1" si="8"/>
        <v>-2.4260469951417618E-2</v>
      </c>
      <c r="E27" s="28">
        <f t="shared" si="11"/>
        <v>2.9694428114181326E-2</v>
      </c>
      <c r="F27" s="28">
        <f t="shared" si="4"/>
        <v>-2.4260469951417618E-2</v>
      </c>
      <c r="G27" s="28">
        <v>-1.4232663358185293E-2</v>
      </c>
      <c r="H27" s="40">
        <v>0.1125</v>
      </c>
      <c r="I27" s="31">
        <v>0.1225</v>
      </c>
      <c r="J27" s="32">
        <v>2.3228</v>
      </c>
      <c r="K27" s="54">
        <v>2.3158153823953831</v>
      </c>
      <c r="L27" s="55">
        <v>3.0777099999999997</v>
      </c>
      <c r="M27" s="55">
        <v>2.9898720463645989</v>
      </c>
      <c r="N27" s="55">
        <v>3.3269464400000004</v>
      </c>
      <c r="O27" s="55">
        <v>3.3333074675738339</v>
      </c>
      <c r="P27" s="35">
        <v>2928.57</v>
      </c>
      <c r="Q27" s="36">
        <f>(P27/P26)-1</f>
        <v>1.2344185339076219E-2</v>
      </c>
      <c r="R27" s="37">
        <v>5.6071227660219103E-2</v>
      </c>
      <c r="S27" s="35">
        <v>407.80799999999999</v>
      </c>
      <c r="T27" s="36">
        <f>(S27/S26)-1</f>
        <v>-9.1526453258822249E-3</v>
      </c>
      <c r="U27" s="37">
        <v>6.2744474644998771E-2</v>
      </c>
      <c r="V27" s="35">
        <v>449.61200000000002</v>
      </c>
      <c r="W27" s="36">
        <f t="shared" si="5"/>
        <v>-1.9821061076424007E-2</v>
      </c>
      <c r="X27" s="53">
        <f t="shared" si="6"/>
        <v>5.6190860998092562E-2</v>
      </c>
      <c r="Y27" s="35">
        <v>212.495</v>
      </c>
      <c r="Z27" s="36">
        <f>(Y27/Y26)-1</f>
        <v>5.1892638530166568E-3</v>
      </c>
      <c r="AA27" s="53">
        <f t="shared" si="10"/>
        <v>-4.4647876766238381E-3</v>
      </c>
      <c r="AB27" s="39">
        <v>756127</v>
      </c>
      <c r="AC27" s="39">
        <f t="shared" ref="AC27:AC41" si="12">SUM(AB24:AB27)</f>
        <v>3153875</v>
      </c>
      <c r="AD27" s="39">
        <v>474264</v>
      </c>
      <c r="AE27" s="39">
        <v>1898021</v>
      </c>
      <c r="AF27" s="32">
        <v>6.25</v>
      </c>
      <c r="AG27" s="32" t="s">
        <v>72</v>
      </c>
    </row>
    <row r="28" spans="1:33" s="14" customFormat="1" ht="15.75" customHeight="1">
      <c r="A28" s="140">
        <f t="shared" si="1"/>
        <v>39965</v>
      </c>
      <c r="B28" s="148" t="s">
        <v>29</v>
      </c>
      <c r="C28" s="27">
        <v>146.39349999999999</v>
      </c>
      <c r="D28" s="28">
        <f t="shared" ca="1" si="8"/>
        <v>-2.3119954184912417E-2</v>
      </c>
      <c r="E28" s="28">
        <f t="shared" si="11"/>
        <v>8.2849791314649757E-3</v>
      </c>
      <c r="F28" s="28">
        <f t="shared" si="4"/>
        <v>-2.202936580731929E-2</v>
      </c>
      <c r="G28" s="28">
        <v>1.840355969265639E-2</v>
      </c>
      <c r="H28" s="40">
        <v>9.2499999999999999E-2</v>
      </c>
      <c r="I28" s="31">
        <v>9.9166666666666667E-2</v>
      </c>
      <c r="J28" s="32">
        <v>1.9518</v>
      </c>
      <c r="K28" s="54">
        <v>2.0762487734487736</v>
      </c>
      <c r="L28" s="55">
        <v>2.7389609400000001</v>
      </c>
      <c r="M28" s="55">
        <v>2.8666766815007216</v>
      </c>
      <c r="N28" s="55">
        <v>3.21227244</v>
      </c>
      <c r="O28" s="55">
        <v>3.2831029771620979</v>
      </c>
      <c r="P28" s="35">
        <v>2967.1</v>
      </c>
      <c r="Q28" s="36">
        <f t="shared" si="2"/>
        <v>1.315659178370332E-2</v>
      </c>
      <c r="R28" s="37">
        <v>4.8015654360756832E-2</v>
      </c>
      <c r="S28" s="35">
        <v>406.48599999999999</v>
      </c>
      <c r="T28" s="36">
        <f t="shared" si="3"/>
        <v>-3.2417215944758881E-3</v>
      </c>
      <c r="U28" s="37">
        <v>1.5245440604222837E-2</v>
      </c>
      <c r="V28" s="35">
        <v>444.29899999999998</v>
      </c>
      <c r="W28" s="36">
        <f t="shared" si="5"/>
        <v>-1.1816855422008388E-2</v>
      </c>
      <c r="X28" s="53">
        <f t="shared" si="6"/>
        <v>-6.035834692402986E-3</v>
      </c>
      <c r="Y28" s="35">
        <v>214.79</v>
      </c>
      <c r="Z28" s="36">
        <f t="shared" si="9"/>
        <v>1.0800254123626285E-2</v>
      </c>
      <c r="AA28" s="53">
        <f t="shared" si="10"/>
        <v>-1.2291746182109153E-2</v>
      </c>
      <c r="AB28" s="39">
        <v>803577</v>
      </c>
      <c r="AC28" s="39">
        <f t="shared" si="12"/>
        <v>3187927</v>
      </c>
      <c r="AD28" s="39">
        <v>504220</v>
      </c>
      <c r="AE28" s="39">
        <v>1945768</v>
      </c>
      <c r="AF28" s="32">
        <v>6.25</v>
      </c>
      <c r="AG28" s="32" t="s">
        <v>72</v>
      </c>
    </row>
    <row r="29" spans="1:33" s="14" customFormat="1" ht="15.75" customHeight="1">
      <c r="A29" s="140">
        <f t="shared" si="1"/>
        <v>40057</v>
      </c>
      <c r="B29" s="148" t="s">
        <v>30</v>
      </c>
      <c r="C29" s="27">
        <v>153.05510000000001</v>
      </c>
      <c r="D29" s="28">
        <f t="shared" ca="1" si="8"/>
        <v>-1.9144492029997018E-2</v>
      </c>
      <c r="E29" s="28">
        <f t="shared" si="11"/>
        <v>-1.192878171177536E-2</v>
      </c>
      <c r="F29" s="28">
        <f t="shared" si="4"/>
        <v>-1.1626960859019597E-2</v>
      </c>
      <c r="G29" s="28">
        <v>2.331804530206516E-2</v>
      </c>
      <c r="H29" s="40">
        <v>8.7499999999999994E-2</v>
      </c>
      <c r="I29" s="31">
        <v>8.7499999999999994E-2</v>
      </c>
      <c r="J29" s="32">
        <v>1.7669999999999999</v>
      </c>
      <c r="K29" s="54">
        <v>1.8654471610515093</v>
      </c>
      <c r="L29" s="55">
        <v>2.5868879999999996</v>
      </c>
      <c r="M29" s="55">
        <v>2.6881715406472599</v>
      </c>
      <c r="N29" s="55">
        <v>2.8240193999999992</v>
      </c>
      <c r="O29" s="55">
        <v>3.0458399429928695</v>
      </c>
      <c r="P29" s="35">
        <v>2985.83</v>
      </c>
      <c r="Q29" s="36">
        <f t="shared" si="2"/>
        <v>6.3125610865828463E-3</v>
      </c>
      <c r="R29" s="37">
        <v>4.3431007670667876E-2</v>
      </c>
      <c r="S29" s="35">
        <v>404.94499999999999</v>
      </c>
      <c r="T29" s="36">
        <f t="shared" si="3"/>
        <v>-3.791028473305369E-3</v>
      </c>
      <c r="U29" s="37">
        <v>-3.9650036772211905E-3</v>
      </c>
      <c r="V29" s="35">
        <v>440.137</v>
      </c>
      <c r="W29" s="36">
        <f t="shared" si="5"/>
        <v>-9.3675655358215204E-3</v>
      </c>
      <c r="X29" s="53">
        <f t="shared" si="6"/>
        <v>-2.9770171192261774E-2</v>
      </c>
      <c r="Y29" s="35">
        <v>215.86099999999999</v>
      </c>
      <c r="Z29" s="36">
        <f t="shared" si="9"/>
        <v>4.9862656548256279E-3</v>
      </c>
      <c r="AA29" s="53">
        <f t="shared" si="10"/>
        <v>-1.3779428628864721E-2</v>
      </c>
      <c r="AB29" s="39">
        <v>852843</v>
      </c>
      <c r="AC29" s="39">
        <f t="shared" si="12"/>
        <v>3228167</v>
      </c>
      <c r="AD29" s="39">
        <v>534397</v>
      </c>
      <c r="AE29" s="39">
        <v>1999697</v>
      </c>
      <c r="AF29" s="32">
        <v>6</v>
      </c>
      <c r="AG29" s="32" t="s">
        <v>72</v>
      </c>
    </row>
    <row r="30" spans="1:33" s="15" customFormat="1" ht="15.75" customHeight="1">
      <c r="A30" s="141">
        <f t="shared" si="1"/>
        <v>40148</v>
      </c>
      <c r="B30" s="149" t="s">
        <v>31</v>
      </c>
      <c r="C30" s="41">
        <v>154.745</v>
      </c>
      <c r="D30" s="42">
        <f t="shared" ca="1" si="8"/>
        <v>-1.2581412976262474E-3</v>
      </c>
      <c r="E30" s="42">
        <f t="shared" si="11"/>
        <v>-1.2581412976262474E-3</v>
      </c>
      <c r="F30" s="42">
        <f t="shared" si="4"/>
        <v>5.324307253352778E-2</v>
      </c>
      <c r="G30" s="42">
        <v>2.573536604009341E-2</v>
      </c>
      <c r="H30" s="43">
        <v>8.7499999999999994E-2</v>
      </c>
      <c r="I30" s="44">
        <v>8.7499999999999994E-2</v>
      </c>
      <c r="J30" s="45">
        <v>1.7444999999999999</v>
      </c>
      <c r="K30" s="46">
        <v>1.7399413890457369</v>
      </c>
      <c r="L30" s="47">
        <v>2.4982984499999996</v>
      </c>
      <c r="M30" s="47">
        <v>2.5545239493506493</v>
      </c>
      <c r="N30" s="47">
        <v>2.8208565000000001</v>
      </c>
      <c r="O30" s="47">
        <v>2.8455581456916996</v>
      </c>
      <c r="P30" s="48">
        <v>3017.59</v>
      </c>
      <c r="Q30" s="49">
        <f t="shared" si="2"/>
        <v>1.0636908330347028E-2</v>
      </c>
      <c r="R30" s="50">
        <v>4.31165006256784E-2</v>
      </c>
      <c r="S30" s="48">
        <v>404.49900000000002</v>
      </c>
      <c r="T30" s="49">
        <f t="shared" si="3"/>
        <v>-1.1013841385866252E-3</v>
      </c>
      <c r="U30" s="50">
        <v>-1.7192492255360459E-2</v>
      </c>
      <c r="V30" s="48">
        <v>438.40899999999999</v>
      </c>
      <c r="W30" s="49">
        <f t="shared" si="5"/>
        <v>-3.9260502979754364E-3</v>
      </c>
      <c r="X30" s="51">
        <f t="shared" si="6"/>
        <v>-4.4244218493843523E-2</v>
      </c>
      <c r="Y30" s="48">
        <v>217.34700000000001</v>
      </c>
      <c r="Z30" s="49">
        <f t="shared" si="9"/>
        <v>6.8840596494967876E-3</v>
      </c>
      <c r="AA30" s="51">
        <f t="shared" si="10"/>
        <v>2.8141231232083674E-2</v>
      </c>
      <c r="AB30" s="52">
        <v>920492</v>
      </c>
      <c r="AC30" s="52">
        <f t="shared" si="12"/>
        <v>3333039</v>
      </c>
      <c r="AD30" s="52">
        <v>552152</v>
      </c>
      <c r="AE30" s="52">
        <v>2065033</v>
      </c>
      <c r="AF30" s="45">
        <v>6</v>
      </c>
      <c r="AG30" s="45" t="s">
        <v>72</v>
      </c>
    </row>
    <row r="31" spans="1:33" s="14" customFormat="1" ht="15.75" customHeight="1">
      <c r="A31" s="140">
        <f t="shared" si="1"/>
        <v>40238</v>
      </c>
      <c r="B31" s="148" t="s">
        <v>32</v>
      </c>
      <c r="C31" s="27">
        <v>152.52760000000001</v>
      </c>
      <c r="D31" s="28">
        <f t="shared" ca="1" si="8"/>
        <v>9.2091395447411406E-2</v>
      </c>
      <c r="E31" s="28">
        <f t="shared" si="11"/>
        <v>2.6367086892378211E-2</v>
      </c>
      <c r="F31" s="28">
        <f t="shared" si="4"/>
        <v>9.2091395447411406E-2</v>
      </c>
      <c r="G31" s="28">
        <v>2.0761601646279493E-2</v>
      </c>
      <c r="H31" s="40">
        <v>8.7499999999999994E-2</v>
      </c>
      <c r="I31" s="56">
        <v>8.7499999999999994E-2</v>
      </c>
      <c r="J31" s="32">
        <v>1.7812999999999999</v>
      </c>
      <c r="K31" s="54">
        <v>1.8025452173913044</v>
      </c>
      <c r="L31" s="55">
        <v>2.4065363</v>
      </c>
      <c r="M31" s="55">
        <v>2.4637188031304342</v>
      </c>
      <c r="N31" s="55">
        <v>2.7047259199999996</v>
      </c>
      <c r="O31" s="55">
        <v>2.7884172816231882</v>
      </c>
      <c r="P31" s="35">
        <v>3079.86</v>
      </c>
      <c r="Q31" s="36">
        <f>(P31/P30)-1</f>
        <v>2.0635672838258401E-2</v>
      </c>
      <c r="R31" s="37">
        <v>5.1660025200012338E-2</v>
      </c>
      <c r="S31" s="35">
        <v>415.73399999999998</v>
      </c>
      <c r="T31" s="36">
        <f>(S31/S30)-1</f>
        <v>2.7775099567613148E-2</v>
      </c>
      <c r="U31" s="53">
        <v>1.94356167608285E-2</v>
      </c>
      <c r="V31" s="35">
        <v>451.673</v>
      </c>
      <c r="W31" s="36">
        <f t="shared" si="5"/>
        <v>3.0254853344707788E-2</v>
      </c>
      <c r="X31" s="53">
        <f t="shared" si="6"/>
        <v>4.5839523856123776E-3</v>
      </c>
      <c r="Y31" s="35">
        <v>217.35300000000001</v>
      </c>
      <c r="Z31" s="36">
        <f>(Y31/Y30)-1</f>
        <v>2.7605626026661056E-5</v>
      </c>
      <c r="AA31" s="53">
        <f t="shared" si="10"/>
        <v>2.2861714393279886E-2</v>
      </c>
      <c r="AB31" s="39">
        <v>886397</v>
      </c>
      <c r="AC31" s="39">
        <f t="shared" si="12"/>
        <v>3463309</v>
      </c>
      <c r="AD31" s="39">
        <v>546392</v>
      </c>
      <c r="AE31" s="39">
        <v>2137161</v>
      </c>
      <c r="AF31" s="32">
        <v>6</v>
      </c>
      <c r="AG31" s="32" t="s">
        <v>72</v>
      </c>
    </row>
    <row r="32" spans="1:33" s="14" customFormat="1" ht="15.75" customHeight="1">
      <c r="A32" s="140">
        <f t="shared" si="1"/>
        <v>40330</v>
      </c>
      <c r="B32" s="148" t="s">
        <v>33</v>
      </c>
      <c r="C32" s="27">
        <v>158.8629</v>
      </c>
      <c r="D32" s="28">
        <f t="shared" ca="1" si="8"/>
        <v>8.8553029776014647E-2</v>
      </c>
      <c r="E32" s="28">
        <f t="shared" si="11"/>
        <v>5.3337055452947757E-2</v>
      </c>
      <c r="F32" s="28">
        <f t="shared" si="4"/>
        <v>8.5177279045859366E-2</v>
      </c>
      <c r="G32" s="28">
        <v>1.2717897299231673E-2</v>
      </c>
      <c r="H32" s="40">
        <v>0.10249999999999999</v>
      </c>
      <c r="I32" s="56">
        <v>9.7500000000000003E-2</v>
      </c>
      <c r="J32" s="32">
        <v>1.8047</v>
      </c>
      <c r="K32" s="54">
        <v>1.7931869047619047</v>
      </c>
      <c r="L32" s="55">
        <v>2.2085918599999999</v>
      </c>
      <c r="M32" s="55">
        <v>2.2597143644841267</v>
      </c>
      <c r="N32" s="55">
        <v>2.6971241500000001</v>
      </c>
      <c r="O32" s="55">
        <v>2.6704737114682544</v>
      </c>
      <c r="P32" s="35">
        <v>3110.74</v>
      </c>
      <c r="Q32" s="36">
        <f t="shared" si="2"/>
        <v>1.0026429772781675E-2</v>
      </c>
      <c r="R32" s="37">
        <v>4.8410906272117415E-2</v>
      </c>
      <c r="S32" s="35">
        <v>427.48899999999998</v>
      </c>
      <c r="T32" s="36">
        <f t="shared" si="3"/>
        <v>2.8275291412297232E-2</v>
      </c>
      <c r="U32" s="53">
        <v>5.1669676200410297E-2</v>
      </c>
      <c r="V32" s="35">
        <v>466.70800000000003</v>
      </c>
      <c r="W32" s="36">
        <f t="shared" si="5"/>
        <v>3.3287356118253841E-2</v>
      </c>
      <c r="X32" s="53">
        <f t="shared" si="6"/>
        <v>5.0436755428213909E-2</v>
      </c>
      <c r="Y32" s="35">
        <v>217.19900000000001</v>
      </c>
      <c r="Z32" s="36">
        <f t="shared" si="9"/>
        <v>-7.0852484207717392E-4</v>
      </c>
      <c r="AA32" s="53">
        <f t="shared" si="10"/>
        <v>1.1215605940686268E-2</v>
      </c>
      <c r="AB32" s="39">
        <v>944145</v>
      </c>
      <c r="AC32" s="39">
        <f t="shared" si="12"/>
        <v>3603877</v>
      </c>
      <c r="AD32" s="39">
        <v>568567</v>
      </c>
      <c r="AE32" s="39">
        <v>2201508</v>
      </c>
      <c r="AF32" s="32">
        <v>6</v>
      </c>
      <c r="AG32" s="32" t="s">
        <v>72</v>
      </c>
    </row>
    <row r="33" spans="1:33" s="14" customFormat="1" ht="15.75" customHeight="1">
      <c r="A33" s="140">
        <f t="shared" si="1"/>
        <v>40422</v>
      </c>
      <c r="B33" s="148" t="s">
        <v>34</v>
      </c>
      <c r="C33" s="27">
        <v>163.62690000000001</v>
      </c>
      <c r="D33" s="28">
        <f t="shared" ca="1" si="8"/>
        <v>8.1762785170691243E-2</v>
      </c>
      <c r="E33" s="28">
        <f t="shared" si="11"/>
        <v>7.4612746029855348E-2</v>
      </c>
      <c r="F33" s="28">
        <f t="shared" si="4"/>
        <v>6.9071857128576442E-2</v>
      </c>
      <c r="G33" s="28">
        <v>8.7877575716708289E-3</v>
      </c>
      <c r="H33" s="40">
        <v>0.1075</v>
      </c>
      <c r="I33" s="31">
        <v>0.1075</v>
      </c>
      <c r="J33" s="32">
        <v>1.6873</v>
      </c>
      <c r="K33" s="54">
        <v>1.7487334776334773</v>
      </c>
      <c r="L33" s="55">
        <v>2.3004648199999997</v>
      </c>
      <c r="M33" s="55">
        <v>2.2946880693506491</v>
      </c>
      <c r="N33" s="55">
        <v>2.6517606800000002</v>
      </c>
      <c r="O33" s="55">
        <v>2.7252845426599324</v>
      </c>
      <c r="P33" s="35">
        <v>3126.29</v>
      </c>
      <c r="Q33" s="36">
        <f t="shared" si="2"/>
        <v>4.9988105724041443E-3</v>
      </c>
      <c r="R33" s="37">
        <v>4.7042195972309298E-2</v>
      </c>
      <c r="S33" s="35">
        <v>436.423</v>
      </c>
      <c r="T33" s="36">
        <f t="shared" si="3"/>
        <v>2.0898783360507656E-2</v>
      </c>
      <c r="U33" s="37">
        <v>7.773401326106022E-2</v>
      </c>
      <c r="V33" s="35">
        <v>480.99799999999999</v>
      </c>
      <c r="W33" s="36">
        <f t="shared" si="5"/>
        <v>3.0618716627955678E-2</v>
      </c>
      <c r="X33" s="53">
        <f t="shared" si="6"/>
        <v>9.2837003024058395E-2</v>
      </c>
      <c r="Y33" s="35">
        <v>218.27500000000001</v>
      </c>
      <c r="Z33" s="36">
        <f t="shared" si="9"/>
        <v>4.9539822927360255E-3</v>
      </c>
      <c r="AA33" s="53">
        <f t="shared" si="10"/>
        <v>1.1183122472331775E-2</v>
      </c>
      <c r="AB33" s="39">
        <v>997935</v>
      </c>
      <c r="AC33" s="39">
        <f t="shared" si="12"/>
        <v>3748969</v>
      </c>
      <c r="AD33" s="39">
        <v>596732</v>
      </c>
      <c r="AE33" s="39">
        <v>2263843</v>
      </c>
      <c r="AF33" s="32">
        <v>6</v>
      </c>
      <c r="AG33" s="32" t="s">
        <v>72</v>
      </c>
    </row>
    <row r="34" spans="1:33" s="15" customFormat="1" ht="15.75" customHeight="1">
      <c r="A34" s="141">
        <f t="shared" si="1"/>
        <v>40513</v>
      </c>
      <c r="B34" s="149" t="s">
        <v>35</v>
      </c>
      <c r="C34" s="41">
        <v>163.54900000000001</v>
      </c>
      <c r="D34" s="42">
        <f t="shared" ca="1" si="8"/>
        <v>7.5282491203301882E-2</v>
      </c>
      <c r="E34" s="42">
        <f t="shared" si="11"/>
        <v>7.5282491203301882E-2</v>
      </c>
      <c r="F34" s="42">
        <f t="shared" si="4"/>
        <v>5.6893599146983664E-2</v>
      </c>
      <c r="G34" s="42">
        <v>1.425067281694381E-2</v>
      </c>
      <c r="H34" s="43">
        <v>0.1075</v>
      </c>
      <c r="I34" s="44">
        <v>0.1075</v>
      </c>
      <c r="J34" s="45">
        <v>1.6613</v>
      </c>
      <c r="K34" s="46">
        <v>1.6964595652173911</v>
      </c>
      <c r="L34" s="47">
        <v>2.2234839200000001</v>
      </c>
      <c r="M34" s="47">
        <v>2.2797023637391298</v>
      </c>
      <c r="N34" s="47">
        <v>2.5936215599999999</v>
      </c>
      <c r="O34" s="47">
        <v>2.6697749664347818</v>
      </c>
      <c r="P34" s="48">
        <v>3195.89</v>
      </c>
      <c r="Q34" s="49">
        <f t="shared" si="2"/>
        <v>2.2262809912068304E-2</v>
      </c>
      <c r="R34" s="50">
        <v>5.9086887217945305E-2</v>
      </c>
      <c r="S34" s="48">
        <v>450.30099999999999</v>
      </c>
      <c r="T34" s="49">
        <f t="shared" si="3"/>
        <v>3.1799423953366324E-2</v>
      </c>
      <c r="U34" s="50">
        <f>Brasil!$M$24</f>
        <v>0.11323142949673537</v>
      </c>
      <c r="V34" s="48">
        <v>499.34100000000001</v>
      </c>
      <c r="W34" s="49">
        <f t="shared" si="5"/>
        <v>3.8135293701844875E-2</v>
      </c>
      <c r="X34" s="51">
        <f t="shared" si="6"/>
        <v>0.13898437303978706</v>
      </c>
      <c r="Y34" s="48">
        <v>220.47200000000001</v>
      </c>
      <c r="Z34" s="49">
        <f t="shared" si="9"/>
        <v>1.0065284618027803E-2</v>
      </c>
      <c r="AA34" s="51">
        <f t="shared" si="10"/>
        <v>1.4377930222179369E-2</v>
      </c>
      <c r="AB34" s="52">
        <v>1057370</v>
      </c>
      <c r="AC34" s="52">
        <f t="shared" si="12"/>
        <v>3885847</v>
      </c>
      <c r="AD34" s="52">
        <v>628475</v>
      </c>
      <c r="AE34" s="52">
        <v>2340166</v>
      </c>
      <c r="AF34" s="45">
        <v>6</v>
      </c>
      <c r="AG34" s="45" t="s">
        <v>72</v>
      </c>
    </row>
    <row r="35" spans="1:33" s="14" customFormat="1" ht="15.75" customHeight="1">
      <c r="A35" s="140">
        <f t="shared" si="1"/>
        <v>40603</v>
      </c>
      <c r="B35" s="148" t="s">
        <v>36</v>
      </c>
      <c r="C35" s="27">
        <v>160.45160000000001</v>
      </c>
      <c r="D35" s="28">
        <f t="shared" ca="1" si="8"/>
        <v>5.1951253412497289E-2</v>
      </c>
      <c r="E35" s="28">
        <f t="shared" si="11"/>
        <v>6.5547734280589021E-2</v>
      </c>
      <c r="F35" s="28">
        <f t="shared" si="4"/>
        <v>5.1951253412497289E-2</v>
      </c>
      <c r="G35" s="28">
        <v>1.3429315789070806E-2</v>
      </c>
      <c r="H35" s="40">
        <v>0.11749999999999999</v>
      </c>
      <c r="I35" s="31">
        <v>0.11416666666666667</v>
      </c>
      <c r="J35" s="32">
        <v>1.6318000000000001</v>
      </c>
      <c r="K35" s="54">
        <v>1.6668373809523807</v>
      </c>
      <c r="L35" s="55">
        <v>2.3103024400000001</v>
      </c>
      <c r="M35" s="55">
        <v>2.3145703871904759</v>
      </c>
      <c r="N35" s="55">
        <v>2.6154490400000001</v>
      </c>
      <c r="O35" s="55">
        <v>2.6835526220873014</v>
      </c>
      <c r="P35" s="35">
        <v>3273.86</v>
      </c>
      <c r="Q35" s="36">
        <f>(P35/P34)-1</f>
        <v>2.4396959845301325E-2</v>
      </c>
      <c r="R35" s="37">
        <v>6.2989876163202174E-2</v>
      </c>
      <c r="S35" s="35">
        <v>461.24900000000002</v>
      </c>
      <c r="T35" s="36">
        <f>(S35/S34)-1</f>
        <v>2.4312626443201424E-2</v>
      </c>
      <c r="U35" s="53">
        <f t="shared" ref="U35:U46" si="13">S35/S31-1</f>
        <v>0.10948106241009881</v>
      </c>
      <c r="V35" s="35">
        <v>512.46799999999996</v>
      </c>
      <c r="W35" s="36">
        <f t="shared" si="5"/>
        <v>2.6288648438641982E-2</v>
      </c>
      <c r="X35" s="53">
        <f t="shared" si="6"/>
        <v>0.13459958864045429</v>
      </c>
      <c r="Y35" s="35">
        <v>223.04599999999999</v>
      </c>
      <c r="Z35" s="36">
        <f t="shared" si="9"/>
        <v>1.1674951921332388E-2</v>
      </c>
      <c r="AA35" s="53">
        <f t="shared" si="10"/>
        <v>2.6192415103541089E-2</v>
      </c>
      <c r="AB35" s="39">
        <v>1016531</v>
      </c>
      <c r="AC35" s="39">
        <f t="shared" si="12"/>
        <v>4015981</v>
      </c>
      <c r="AD35" s="39">
        <v>623585</v>
      </c>
      <c r="AE35" s="39">
        <v>2417359</v>
      </c>
      <c r="AF35" s="32">
        <v>6</v>
      </c>
      <c r="AG35" s="32" t="s">
        <v>72</v>
      </c>
    </row>
    <row r="36" spans="1:33" s="14" customFormat="1" ht="15.75" customHeight="1">
      <c r="A36" s="140">
        <f t="shared" si="1"/>
        <v>40695</v>
      </c>
      <c r="B36" s="148" t="s">
        <v>37</v>
      </c>
      <c r="C36" s="27">
        <v>166.33019999999999</v>
      </c>
      <c r="D36" s="28">
        <f t="shared" ca="1" si="8"/>
        <v>4.9427647921179263E-2</v>
      </c>
      <c r="E36" s="28">
        <f t="shared" si="11"/>
        <v>5.6149269707905791E-2</v>
      </c>
      <c r="F36" s="28">
        <f>C36/C32-1</f>
        <v>4.7004681395089731E-2</v>
      </c>
      <c r="G36" s="28">
        <v>1.0207691651199502E-2</v>
      </c>
      <c r="H36" s="40">
        <v>0.1225</v>
      </c>
      <c r="I36" s="31">
        <v>0.12083333333333333</v>
      </c>
      <c r="J36" s="32">
        <v>1.5632999999999999</v>
      </c>
      <c r="K36" s="54">
        <v>1.5947026239842028</v>
      </c>
      <c r="L36" s="55">
        <v>2.2670976599999997</v>
      </c>
      <c r="M36" s="55">
        <v>2.3232159393743195</v>
      </c>
      <c r="N36" s="55">
        <v>2.50956549</v>
      </c>
      <c r="O36" s="55">
        <v>2.6157375573671549</v>
      </c>
      <c r="P36" s="35">
        <v>3319.55</v>
      </c>
      <c r="Q36" s="36">
        <f t="shared" si="2"/>
        <v>1.3956003005626494E-2</v>
      </c>
      <c r="R36" s="37">
        <v>6.7125507114063065E-2</v>
      </c>
      <c r="S36" s="35">
        <v>464.46300000000002</v>
      </c>
      <c r="T36" s="36">
        <f t="shared" si="3"/>
        <v>6.9680367870716964E-3</v>
      </c>
      <c r="U36" s="53">
        <f t="shared" si="13"/>
        <v>8.6491114391247681E-2</v>
      </c>
      <c r="V36" s="35">
        <v>511.75900000000001</v>
      </c>
      <c r="W36" s="36">
        <f t="shared" si="5"/>
        <v>-1.3835010186000751E-3</v>
      </c>
      <c r="X36" s="53">
        <f t="shared" si="6"/>
        <v>9.6529307404201292E-2</v>
      </c>
      <c r="Y36" s="35">
        <v>224.80600000000001</v>
      </c>
      <c r="Z36" s="36">
        <f t="shared" si="9"/>
        <v>7.8907489934811892E-3</v>
      </c>
      <c r="AA36" s="53">
        <f t="shared" si="10"/>
        <v>3.5023181506360412E-2</v>
      </c>
      <c r="AB36" s="39">
        <v>1086712</v>
      </c>
      <c r="AC36" s="39">
        <f t="shared" si="12"/>
        <v>4158548</v>
      </c>
      <c r="AD36" s="39">
        <v>648649</v>
      </c>
      <c r="AE36" s="39">
        <v>2497441</v>
      </c>
      <c r="AF36" s="32">
        <v>6</v>
      </c>
      <c r="AG36" s="32" t="s">
        <v>72</v>
      </c>
    </row>
    <row r="37" spans="1:33" s="14" customFormat="1" ht="15.75" customHeight="1">
      <c r="A37" s="140">
        <f t="shared" si="1"/>
        <v>40787</v>
      </c>
      <c r="B37" s="148" t="s">
        <v>38</v>
      </c>
      <c r="C37" s="27">
        <v>169.41489999999999</v>
      </c>
      <c r="D37" s="28">
        <f t="shared" ca="1" si="8"/>
        <v>4.458636673098737E-2</v>
      </c>
      <c r="E37" s="28">
        <f t="shared" si="11"/>
        <v>4.7610495640895589E-2</v>
      </c>
      <c r="F37" s="28">
        <f>C37/C33-1</f>
        <v>3.5373156858682586E-2</v>
      </c>
      <c r="G37" s="28">
        <v>-2.2687897762672105E-3</v>
      </c>
      <c r="H37" s="40">
        <v>0.12</v>
      </c>
      <c r="I37" s="31">
        <v>0.12166666666666666</v>
      </c>
      <c r="J37" s="32">
        <v>1.8793</v>
      </c>
      <c r="K37" s="54">
        <v>1.6376775017253278</v>
      </c>
      <c r="L37" s="55">
        <v>2.5158189100000001</v>
      </c>
      <c r="M37" s="55">
        <v>2.3011552469243157</v>
      </c>
      <c r="N37" s="55">
        <v>2.9287011199999995</v>
      </c>
      <c r="O37" s="55">
        <v>2.6344772077754768</v>
      </c>
      <c r="P37" s="35">
        <v>3354.85</v>
      </c>
      <c r="Q37" s="36">
        <f>(P37/P36)-1</f>
        <v>1.0633971472036707E-2</v>
      </c>
      <c r="R37" s="37">
        <v>7.3109020596297869E-2</v>
      </c>
      <c r="S37" s="35">
        <v>468.97500000000002</v>
      </c>
      <c r="T37" s="36">
        <f t="shared" si="3"/>
        <v>9.7144444229142479E-3</v>
      </c>
      <c r="U37" s="37">
        <f t="shared" si="13"/>
        <v>7.4588186232164677E-2</v>
      </c>
      <c r="V37" s="35">
        <v>517.34400000000005</v>
      </c>
      <c r="W37" s="36">
        <f t="shared" si="5"/>
        <v>1.091334006827438E-2</v>
      </c>
      <c r="X37" s="53">
        <f t="shared" si="6"/>
        <v>7.5563723757687162E-2</v>
      </c>
      <c r="Y37" s="35">
        <v>226.59700000000001</v>
      </c>
      <c r="Z37" s="36">
        <f t="shared" si="9"/>
        <v>7.9668692116758866E-3</v>
      </c>
      <c r="AA37" s="53">
        <f t="shared" si="10"/>
        <v>3.8126216928186851E-2</v>
      </c>
      <c r="AB37" s="39">
        <v>1112334</v>
      </c>
      <c r="AC37" s="39">
        <f t="shared" si="12"/>
        <v>4272947</v>
      </c>
      <c r="AD37" s="39">
        <v>668612</v>
      </c>
      <c r="AE37" s="39">
        <v>2569321</v>
      </c>
      <c r="AF37" s="32">
        <v>6</v>
      </c>
      <c r="AG37" s="32" t="s">
        <v>72</v>
      </c>
    </row>
    <row r="38" spans="1:33" s="15" customFormat="1" ht="15.75" customHeight="1">
      <c r="A38" s="141">
        <f t="shared" si="1"/>
        <v>40878</v>
      </c>
      <c r="B38" s="149" t="s">
        <v>39</v>
      </c>
      <c r="C38" s="41">
        <v>167.74889999999999</v>
      </c>
      <c r="D38" s="42">
        <f t="shared" ca="1" si="8"/>
        <v>3.9744026619628059E-2</v>
      </c>
      <c r="E38" s="42">
        <f t="shared" si="11"/>
        <v>3.9744026619628059E-2</v>
      </c>
      <c r="F38" s="42">
        <f>C38/C34-1</f>
        <v>2.5679765697130374E-2</v>
      </c>
      <c r="G38" s="42">
        <v>9.3284812034457598E-3</v>
      </c>
      <c r="H38" s="43">
        <v>0.11</v>
      </c>
      <c r="I38" s="44">
        <v>0.11166666666666666</v>
      </c>
      <c r="J38" s="45">
        <v>1.8668</v>
      </c>
      <c r="K38" s="46">
        <v>1.8016574242424241</v>
      </c>
      <c r="L38" s="47">
        <v>2.4195594800000002</v>
      </c>
      <c r="M38" s="47">
        <v>2.4181245395707069</v>
      </c>
      <c r="N38" s="47">
        <v>2.9015672399999999</v>
      </c>
      <c r="O38" s="47">
        <v>2.8426550839696967</v>
      </c>
      <c r="P38" s="48">
        <v>3403.73</v>
      </c>
      <c r="Q38" s="49">
        <f t="shared" si="2"/>
        <v>1.4569950966511147E-2</v>
      </c>
      <c r="R38" s="50">
        <v>6.5033527436801686E-2</v>
      </c>
      <c r="S38" s="48">
        <v>473.25200000000001</v>
      </c>
      <c r="T38" s="49">
        <f t="shared" si="3"/>
        <v>9.1198891198891463E-3</v>
      </c>
      <c r="U38" s="50">
        <f t="shared" si="13"/>
        <v>5.0968130206239914E-2</v>
      </c>
      <c r="V38" s="48">
        <v>521.03499999999997</v>
      </c>
      <c r="W38" s="49">
        <f t="shared" si="5"/>
        <v>7.1345178449926383E-3</v>
      </c>
      <c r="X38" s="51">
        <f t="shared" si="6"/>
        <v>4.3445260853805179E-2</v>
      </c>
      <c r="Y38" s="48">
        <v>227.22300000000001</v>
      </c>
      <c r="Z38" s="49">
        <f t="shared" si="9"/>
        <v>2.76261380336007E-3</v>
      </c>
      <c r="AA38" s="51">
        <f>(Y38/Y34)-1</f>
        <v>3.0620668384193861E-2</v>
      </c>
      <c r="AB38" s="52">
        <v>1160805</v>
      </c>
      <c r="AC38" s="52">
        <f t="shared" si="12"/>
        <v>4376382</v>
      </c>
      <c r="AD38" s="52">
        <v>696968</v>
      </c>
      <c r="AE38" s="52">
        <v>2637814</v>
      </c>
      <c r="AF38" s="45">
        <v>6</v>
      </c>
      <c r="AG38" s="45" t="s">
        <v>72</v>
      </c>
    </row>
    <row r="39" spans="1:33" s="14" customFormat="1" ht="15.75" customHeight="1">
      <c r="A39" s="140">
        <f t="shared" si="1"/>
        <v>40969</v>
      </c>
      <c r="B39" s="148" t="s">
        <v>40</v>
      </c>
      <c r="C39" s="27">
        <v>163.1908</v>
      </c>
      <c r="D39" s="28">
        <f t="shared" ca="1" si="8"/>
        <v>1.7071814802719132E-2</v>
      </c>
      <c r="E39" s="28">
        <f t="shared" si="11"/>
        <v>3.1236968097283491E-2</v>
      </c>
      <c r="F39" s="28">
        <f>C39/C35-1</f>
        <v>1.7071814802719132E-2</v>
      </c>
      <c r="G39" s="28">
        <v>-1.4694829608352444E-2</v>
      </c>
      <c r="H39" s="40">
        <v>9.7500000000000003E-2</v>
      </c>
      <c r="I39" s="56">
        <v>0.10249999999999999</v>
      </c>
      <c r="J39" s="32">
        <v>1.8268</v>
      </c>
      <c r="K39" s="54">
        <v>1.7664543859649122</v>
      </c>
      <c r="L39" s="55">
        <v>2.4374992400000002</v>
      </c>
      <c r="M39" s="55">
        <v>2.3406698250292397</v>
      </c>
      <c r="N39" s="55">
        <v>2.9243414400000001</v>
      </c>
      <c r="O39" s="55">
        <v>2.8077792464912279</v>
      </c>
      <c r="P39" s="35">
        <v>3445.41</v>
      </c>
      <c r="Q39" s="36">
        <f>(P39/P38)-1</f>
        <v>1.2245389616685198E-2</v>
      </c>
      <c r="R39" s="37">
        <f t="shared" ref="R39:R60" si="14">P39/P35-1</f>
        <v>5.2399919361243219E-2</v>
      </c>
      <c r="S39" s="35">
        <v>476.166</v>
      </c>
      <c r="T39" s="36">
        <f>(S39/S38)-1</f>
        <v>6.1573960596046362E-3</v>
      </c>
      <c r="U39" s="53">
        <f t="shared" si="13"/>
        <v>3.234044951858972E-2</v>
      </c>
      <c r="V39" s="35">
        <v>521.47799999999995</v>
      </c>
      <c r="W39" s="36">
        <f t="shared" si="5"/>
        <v>8.5023079063772933E-4</v>
      </c>
      <c r="X39" s="53">
        <f t="shared" si="6"/>
        <v>1.7581585581929016E-2</v>
      </c>
      <c r="Y39" s="35">
        <v>228.80699999999999</v>
      </c>
      <c r="Z39" s="36">
        <f t="shared" si="9"/>
        <v>6.9711252822115544E-3</v>
      </c>
      <c r="AA39" s="53">
        <f t="shared" si="10"/>
        <v>2.5828752813320977E-2</v>
      </c>
      <c r="AB39" s="39">
        <v>1129474</v>
      </c>
      <c r="AC39" s="39">
        <f t="shared" si="12"/>
        <v>4489325</v>
      </c>
      <c r="AD39" s="39">
        <v>694701</v>
      </c>
      <c r="AE39" s="39">
        <v>2708930</v>
      </c>
      <c r="AF39" s="32">
        <v>6</v>
      </c>
      <c r="AG39" s="32" t="s">
        <v>72</v>
      </c>
    </row>
    <row r="40" spans="1:33" s="14" customFormat="1" ht="15.75" customHeight="1">
      <c r="A40" s="140">
        <f t="shared" si="1"/>
        <v>41061</v>
      </c>
      <c r="B40" s="148" t="s">
        <v>41</v>
      </c>
      <c r="C40" s="27">
        <v>167.971</v>
      </c>
      <c r="D40" s="28">
        <f t="shared" ca="1" si="8"/>
        <v>1.3403439236824077E-2</v>
      </c>
      <c r="E40" s="28">
        <f t="shared" si="11"/>
        <v>2.1970687094899244E-2</v>
      </c>
      <c r="F40" s="28">
        <f t="shared" ref="F40:F60" si="15">C40/C36-1</f>
        <v>9.8647148864128287E-3</v>
      </c>
      <c r="G40" s="28">
        <v>1.8342780467235364E-2</v>
      </c>
      <c r="H40" s="40">
        <v>8.5000000000000006E-2</v>
      </c>
      <c r="I40" s="56">
        <v>8.6666666666666656E-2</v>
      </c>
      <c r="J40" s="32">
        <v>2.0093999999999999</v>
      </c>
      <c r="K40" s="54">
        <v>1.9652207575757574</v>
      </c>
      <c r="L40" s="55">
        <v>2.5453069799999999</v>
      </c>
      <c r="M40" s="55">
        <v>2.5070321204393933</v>
      </c>
      <c r="N40" s="55">
        <v>3.1561645799999996</v>
      </c>
      <c r="O40" s="55">
        <v>3.1015113996060606</v>
      </c>
      <c r="P40" s="35">
        <v>3482.72</v>
      </c>
      <c r="Q40" s="36">
        <f t="shared" si="2"/>
        <v>1.0828899898705835E-2</v>
      </c>
      <c r="R40" s="37">
        <f t="shared" si="14"/>
        <v>4.9154252835474477E-2</v>
      </c>
      <c r="S40" s="35">
        <v>488.34199999999998</v>
      </c>
      <c r="T40" s="36">
        <f t="shared" si="3"/>
        <v>2.5570914344997364E-2</v>
      </c>
      <c r="U40" s="53">
        <f t="shared" si="13"/>
        <v>5.1412060810010596E-2</v>
      </c>
      <c r="V40" s="35">
        <v>536.60599999999999</v>
      </c>
      <c r="W40" s="36">
        <f t="shared" si="5"/>
        <v>2.9009852764642075E-2</v>
      </c>
      <c r="X40" s="53">
        <f t="shared" si="6"/>
        <v>4.8552150523976989E-2</v>
      </c>
      <c r="Y40" s="35">
        <v>228.524</v>
      </c>
      <c r="Z40" s="36">
        <f t="shared" si="9"/>
        <v>-1.2368502711892493E-3</v>
      </c>
      <c r="AA40" s="53">
        <f t="shared" si="10"/>
        <v>1.6538704482976341E-2</v>
      </c>
      <c r="AB40" s="39">
        <v>1183126</v>
      </c>
      <c r="AC40" s="39">
        <f t="shared" si="12"/>
        <v>4585739</v>
      </c>
      <c r="AD40" s="39">
        <v>718126</v>
      </c>
      <c r="AE40" s="39">
        <v>2778407</v>
      </c>
      <c r="AF40" s="32">
        <v>6</v>
      </c>
      <c r="AG40" s="32" t="s">
        <v>72</v>
      </c>
    </row>
    <row r="41" spans="1:33" s="14" customFormat="1" ht="15.75" customHeight="1">
      <c r="A41" s="140">
        <f t="shared" si="1"/>
        <v>41153</v>
      </c>
      <c r="B41" s="148" t="s">
        <v>42</v>
      </c>
      <c r="C41" s="27">
        <v>173.62559999999999</v>
      </c>
      <c r="D41" s="28">
        <f t="shared" ca="1" si="8"/>
        <v>1.7313093779140365E-2</v>
      </c>
      <c r="E41" s="28">
        <f t="shared" si="11"/>
        <v>1.9387166903854114E-2</v>
      </c>
      <c r="F41" s="28">
        <f t="shared" si="15"/>
        <v>2.4854366410510531E-2</v>
      </c>
      <c r="G41" s="28">
        <v>1.744099948002531E-2</v>
      </c>
      <c r="H41" s="40">
        <v>7.4999999999999997E-2</v>
      </c>
      <c r="I41" s="56">
        <v>7.6666666666666675E-2</v>
      </c>
      <c r="J41" s="32">
        <v>2.0264000000000002</v>
      </c>
      <c r="K41" s="54">
        <v>2.0278625130018724</v>
      </c>
      <c r="L41" s="55">
        <v>2.6059504000000002</v>
      </c>
      <c r="M41" s="55">
        <v>2.5512538276076557</v>
      </c>
      <c r="N41" s="55">
        <v>3.2760808800000003</v>
      </c>
      <c r="O41" s="55">
        <v>3.2250449452610774</v>
      </c>
      <c r="P41" s="35">
        <v>3532.06</v>
      </c>
      <c r="Q41" s="36">
        <f t="shared" si="2"/>
        <v>1.4167087793448774E-2</v>
      </c>
      <c r="R41" s="37">
        <f t="shared" si="14"/>
        <v>5.2822033772001786E-2</v>
      </c>
      <c r="S41" s="35">
        <v>506.80399999999997</v>
      </c>
      <c r="T41" s="36">
        <f t="shared" si="3"/>
        <v>3.7805472394346618E-2</v>
      </c>
      <c r="U41" s="37">
        <f t="shared" si="13"/>
        <v>8.0663148355455849E-2</v>
      </c>
      <c r="V41" s="35">
        <v>564.13300000000004</v>
      </c>
      <c r="W41" s="36">
        <f t="shared" si="5"/>
        <v>5.1298345527258427E-2</v>
      </c>
      <c r="X41" s="53">
        <f t="shared" si="6"/>
        <v>9.0440789880620986E-2</v>
      </c>
      <c r="Y41" s="35">
        <v>231.01499999999999</v>
      </c>
      <c r="Z41" s="36">
        <f t="shared" si="9"/>
        <v>1.0900386830267284E-2</v>
      </c>
      <c r="AA41" s="53">
        <f>(Y41/Y37)-1</f>
        <v>1.9497168982819613E-2</v>
      </c>
      <c r="AB41" s="39">
        <v>1230449</v>
      </c>
      <c r="AC41" s="39">
        <f t="shared" si="12"/>
        <v>4703854</v>
      </c>
      <c r="AD41" s="39">
        <v>753551</v>
      </c>
      <c r="AE41" s="39">
        <v>2863346</v>
      </c>
      <c r="AF41" s="32">
        <v>5.5</v>
      </c>
      <c r="AG41" s="32" t="s">
        <v>72</v>
      </c>
    </row>
    <row r="42" spans="1:33" s="15" customFormat="1" ht="15.75" customHeight="1">
      <c r="A42" s="141">
        <f t="shared" si="1"/>
        <v>41244</v>
      </c>
      <c r="B42" s="149" t="s">
        <v>43</v>
      </c>
      <c r="C42" s="41">
        <v>171.91380000000001</v>
      </c>
      <c r="D42" s="42">
        <f t="shared" ca="1" si="8"/>
        <v>1.9211814943874916E-2</v>
      </c>
      <c r="E42" s="42">
        <f t="shared" si="11"/>
        <v>1.9211814943874916E-2</v>
      </c>
      <c r="F42" s="42">
        <f t="shared" si="15"/>
        <v>2.4828180691497836E-2</v>
      </c>
      <c r="G42" s="42">
        <v>-3.0095000747021317E-6</v>
      </c>
      <c r="H42" s="43">
        <v>7.2499999999999995E-2</v>
      </c>
      <c r="I42" s="44">
        <v>7.2499999999999995E-2</v>
      </c>
      <c r="J42" s="45">
        <v>2.0516000000000001</v>
      </c>
      <c r="K42" s="46">
        <v>2.0596654545454545</v>
      </c>
      <c r="L42" s="47">
        <v>2.7066758800000001</v>
      </c>
      <c r="M42" s="47">
        <v>2.6871082075151516</v>
      </c>
      <c r="N42" s="47">
        <v>3.3348757999999998</v>
      </c>
      <c r="O42" s="47">
        <v>3.3227209667878785</v>
      </c>
      <c r="P42" s="48">
        <v>3602.46</v>
      </c>
      <c r="Q42" s="49">
        <f t="shared" si="2"/>
        <v>1.993171123933335E-2</v>
      </c>
      <c r="R42" s="50">
        <f t="shared" si="14"/>
        <v>5.8385947181474496E-2</v>
      </c>
      <c r="S42" s="48">
        <v>510.25200000000001</v>
      </c>
      <c r="T42" s="49">
        <f t="shared" si="3"/>
        <v>6.8034190732513267E-3</v>
      </c>
      <c r="U42" s="50">
        <f t="shared" si="13"/>
        <v>7.818244825167131E-2</v>
      </c>
      <c r="V42" s="48">
        <v>566.01800000000003</v>
      </c>
      <c r="W42" s="49">
        <f t="shared" si="5"/>
        <v>3.3414106247995345E-3</v>
      </c>
      <c r="X42" s="51">
        <f t="shared" si="6"/>
        <v>8.6333931501722638E-2</v>
      </c>
      <c r="Y42" s="48">
        <v>231.221</v>
      </c>
      <c r="Z42" s="49">
        <f t="shared" si="9"/>
        <v>8.9171698807444244E-4</v>
      </c>
      <c r="AA42" s="51">
        <f t="shared" si="10"/>
        <v>1.7595049796895523E-2</v>
      </c>
      <c r="AB42" s="52">
        <v>1271711</v>
      </c>
      <c r="AC42" s="52">
        <f t="shared" ref="AC42:AC60" si="16">SUM(AB39:AB42)</f>
        <v>4814760</v>
      </c>
      <c r="AD42" s="52">
        <v>790457</v>
      </c>
      <c r="AE42" s="52">
        <v>2956835</v>
      </c>
      <c r="AF42" s="45">
        <v>5.5</v>
      </c>
      <c r="AG42" s="45" t="s">
        <v>72</v>
      </c>
    </row>
    <row r="43" spans="1:33" s="14" customFormat="1" ht="15.75" customHeight="1">
      <c r="A43" s="140">
        <f t="shared" si="1"/>
        <v>41334</v>
      </c>
      <c r="B43" s="148" t="s">
        <v>44</v>
      </c>
      <c r="C43" s="27">
        <v>167.63140000000001</v>
      </c>
      <c r="D43" s="28">
        <f t="shared" ca="1" si="8"/>
        <v>2.721109278219136E-2</v>
      </c>
      <c r="E43" s="28">
        <f t="shared" si="11"/>
        <v>2.1684910170443272E-2</v>
      </c>
      <c r="F43" s="28">
        <f t="shared" si="15"/>
        <v>2.721109278219136E-2</v>
      </c>
      <c r="G43" s="28">
        <v>5.0665389933552962E-3</v>
      </c>
      <c r="H43" s="40">
        <v>7.2499999999999995E-2</v>
      </c>
      <c r="I43" s="56">
        <v>7.2499999999999995E-2</v>
      </c>
      <c r="J43" s="32">
        <v>2.0217000000000001</v>
      </c>
      <c r="K43" s="54">
        <v>1.9953666666666667</v>
      </c>
      <c r="L43" s="55">
        <v>2.5910107200000003</v>
      </c>
      <c r="M43" s="55">
        <v>2.6240401911111109</v>
      </c>
      <c r="N43" s="55">
        <v>3.07156881</v>
      </c>
      <c r="O43" s="55">
        <v>3.0737293255555556</v>
      </c>
      <c r="P43" s="35">
        <v>3672.42</v>
      </c>
      <c r="Q43" s="36">
        <f t="shared" si="2"/>
        <v>1.94200629569794E-2</v>
      </c>
      <c r="R43" s="37">
        <f t="shared" si="14"/>
        <v>6.588765923358908E-2</v>
      </c>
      <c r="S43" s="35">
        <v>514.52599999999995</v>
      </c>
      <c r="T43" s="36">
        <f t="shared" si="3"/>
        <v>8.376253302289749E-3</v>
      </c>
      <c r="U43" s="53">
        <f t="shared" si="13"/>
        <v>8.0560140791236634E-2</v>
      </c>
      <c r="V43" s="35">
        <v>567.89200000000005</v>
      </c>
      <c r="W43" s="36">
        <f t="shared" si="5"/>
        <v>3.3108487715938217E-3</v>
      </c>
      <c r="X43" s="53">
        <f t="shared" si="6"/>
        <v>8.9004713525786538E-2</v>
      </c>
      <c r="Y43" s="35">
        <v>232.28200000000001</v>
      </c>
      <c r="Z43" s="36">
        <f t="shared" si="9"/>
        <v>4.5886835538295756E-3</v>
      </c>
      <c r="AA43" s="53">
        <f t="shared" si="10"/>
        <v>1.5187472411246183E-2</v>
      </c>
      <c r="AB43" s="39">
        <v>1241614</v>
      </c>
      <c r="AC43" s="39">
        <f t="shared" si="16"/>
        <v>4926900</v>
      </c>
      <c r="AD43" s="39">
        <v>777713</v>
      </c>
      <c r="AE43" s="39">
        <v>3039847</v>
      </c>
      <c r="AF43" s="32">
        <v>5</v>
      </c>
      <c r="AG43" s="32" t="s">
        <v>72</v>
      </c>
    </row>
    <row r="44" spans="1:33" s="14" customFormat="1" ht="15.75" customHeight="1">
      <c r="A44" s="140">
        <f t="shared" si="1"/>
        <v>41426</v>
      </c>
      <c r="B44" s="148" t="s">
        <v>45</v>
      </c>
      <c r="C44" s="27">
        <v>174.72649999999999</v>
      </c>
      <c r="D44" s="28">
        <f t="shared" ca="1" si="8"/>
        <v>3.3808549174451974E-2</v>
      </c>
      <c r="E44" s="28">
        <f t="shared" si="11"/>
        <v>2.9284678007246656E-2</v>
      </c>
      <c r="F44" s="28">
        <f t="shared" si="15"/>
        <v>4.0218251960159712E-2</v>
      </c>
      <c r="G44" s="28">
        <v>1.4315693163351684E-2</v>
      </c>
      <c r="H44" s="40">
        <v>0.08</v>
      </c>
      <c r="I44" s="56">
        <v>7.8333333333333324E-2</v>
      </c>
      <c r="J44" s="32">
        <v>2.2317</v>
      </c>
      <c r="K44" s="54">
        <v>2.0712999999999999</v>
      </c>
      <c r="L44" s="55">
        <v>2.9034416999999997</v>
      </c>
      <c r="M44" s="55">
        <v>2.7049106699999999</v>
      </c>
      <c r="N44" s="55">
        <v>3.3950852100000004</v>
      </c>
      <c r="O44" s="55">
        <v>3.1720578633333334</v>
      </c>
      <c r="P44" s="35">
        <v>3715.92</v>
      </c>
      <c r="Q44" s="36">
        <f t="shared" si="2"/>
        <v>1.1845050402731649E-2</v>
      </c>
      <c r="R44" s="37">
        <f t="shared" si="14"/>
        <v>6.6959158358983917E-2</v>
      </c>
      <c r="S44" s="35">
        <v>519.15300000000002</v>
      </c>
      <c r="T44" s="36">
        <f t="shared" si="3"/>
        <v>8.9927428351532779E-3</v>
      </c>
      <c r="U44" s="53">
        <f t="shared" si="13"/>
        <v>6.3093078211581277E-2</v>
      </c>
      <c r="V44" s="35">
        <v>569.34499999999991</v>
      </c>
      <c r="W44" s="36">
        <f t="shared" si="5"/>
        <v>2.5585850830789347E-3</v>
      </c>
      <c r="X44" s="53">
        <f t="shared" si="6"/>
        <v>6.1011244749406224E-2</v>
      </c>
      <c r="Y44" s="35">
        <v>232.44499999999999</v>
      </c>
      <c r="Z44" s="36">
        <f t="shared" si="9"/>
        <v>7.0173323804678667E-4</v>
      </c>
      <c r="AA44" s="53">
        <f t="shared" si="10"/>
        <v>1.7157935271568725E-2</v>
      </c>
      <c r="AB44" s="39">
        <v>1322580</v>
      </c>
      <c r="AC44" s="39">
        <f t="shared" si="16"/>
        <v>5066354</v>
      </c>
      <c r="AD44" s="39">
        <v>805985</v>
      </c>
      <c r="AE44" s="39">
        <v>3127706</v>
      </c>
      <c r="AF44" s="32">
        <v>5</v>
      </c>
      <c r="AG44" s="32" t="s">
        <v>72</v>
      </c>
    </row>
    <row r="45" spans="1:33" s="14" customFormat="1" ht="15.75" customHeight="1">
      <c r="A45" s="140">
        <f t="shared" si="1"/>
        <v>41518</v>
      </c>
      <c r="B45" s="148" t="s">
        <v>46</v>
      </c>
      <c r="C45" s="27">
        <v>178.41589999999999</v>
      </c>
      <c r="D45" s="28">
        <f t="shared" ca="1" si="8"/>
        <v>3.1669570199256203E-2</v>
      </c>
      <c r="E45" s="28">
        <f t="shared" si="11"/>
        <v>2.996314102301989E-2</v>
      </c>
      <c r="F45" s="28">
        <f t="shared" si="15"/>
        <v>2.7589825463526063E-2</v>
      </c>
      <c r="G45" s="28">
        <v>4.5908103142946466E-3</v>
      </c>
      <c r="H45" s="40">
        <v>0.09</v>
      </c>
      <c r="I45" s="56">
        <v>8.8333333333333333E-2</v>
      </c>
      <c r="J45" s="32">
        <v>2.2170000000000001</v>
      </c>
      <c r="K45" s="54">
        <v>2.2888913702239786</v>
      </c>
      <c r="L45" s="55">
        <v>2.9989359000000002</v>
      </c>
      <c r="M45" s="55">
        <v>3.0557462756280191</v>
      </c>
      <c r="N45" s="55">
        <v>3.5884361999999999</v>
      </c>
      <c r="O45" s="55">
        <v>3.578071286313131</v>
      </c>
      <c r="P45" s="35">
        <v>3738.99</v>
      </c>
      <c r="Q45" s="36">
        <f t="shared" si="2"/>
        <v>6.2084221404119511E-3</v>
      </c>
      <c r="R45" s="37">
        <f t="shared" si="14"/>
        <v>5.858620748231913E-2</v>
      </c>
      <c r="S45" s="35">
        <v>529.08500000000004</v>
      </c>
      <c r="T45" s="36">
        <f t="shared" si="3"/>
        <v>1.9131161719184941E-2</v>
      </c>
      <c r="U45" s="37">
        <f t="shared" si="13"/>
        <v>4.3963741406934487E-2</v>
      </c>
      <c r="V45" s="35">
        <v>583.92600000000004</v>
      </c>
      <c r="W45" s="36">
        <f t="shared" si="5"/>
        <v>2.5610130939939912E-2</v>
      </c>
      <c r="X45" s="53">
        <f t="shared" si="6"/>
        <v>3.5085697876209965E-2</v>
      </c>
      <c r="Y45" s="35">
        <v>233.54400000000001</v>
      </c>
      <c r="Z45" s="36">
        <f t="shared" si="9"/>
        <v>4.7280001720837461E-3</v>
      </c>
      <c r="AA45" s="53">
        <f t="shared" si="10"/>
        <v>1.0947341081747997E-2</v>
      </c>
      <c r="AB45" s="39">
        <v>1354134</v>
      </c>
      <c r="AC45" s="39">
        <f t="shared" si="16"/>
        <v>5190039</v>
      </c>
      <c r="AD45" s="39">
        <v>833145</v>
      </c>
      <c r="AE45" s="39">
        <v>3207300</v>
      </c>
      <c r="AF45" s="32">
        <v>5</v>
      </c>
      <c r="AG45" s="32" t="s">
        <v>72</v>
      </c>
    </row>
    <row r="46" spans="1:33" s="15" customFormat="1" ht="15.75" customHeight="1">
      <c r="A46" s="141">
        <f t="shared" si="1"/>
        <v>41609</v>
      </c>
      <c r="B46" s="149" t="s">
        <v>47</v>
      </c>
      <c r="C46" s="41">
        <v>176.2611</v>
      </c>
      <c r="D46" s="42">
        <f t="shared" ca="1" si="8"/>
        <v>3.0048269457775278E-2</v>
      </c>
      <c r="E46" s="42">
        <f t="shared" si="11"/>
        <v>3.0048269457775278E-2</v>
      </c>
      <c r="F46" s="42">
        <f t="shared" si="15"/>
        <v>2.5287673240891539E-2</v>
      </c>
      <c r="G46" s="42">
        <v>1.5570803347964013E-3</v>
      </c>
      <c r="H46" s="43">
        <v>0.1</v>
      </c>
      <c r="I46" s="44">
        <v>9.8333333333333342E-2</v>
      </c>
      <c r="J46" s="45">
        <v>2.3620999999999999</v>
      </c>
      <c r="K46" s="46">
        <v>2.2843666666666667</v>
      </c>
      <c r="L46" s="47">
        <v>3.2462340300000001</v>
      </c>
      <c r="M46" s="47">
        <v>3.1157238422222227</v>
      </c>
      <c r="N46" s="47">
        <v>3.9109289700000001</v>
      </c>
      <c r="O46" s="47">
        <v>3.7284671277777779</v>
      </c>
      <c r="P46" s="48">
        <v>3815.39</v>
      </c>
      <c r="Q46" s="49">
        <f t="shared" si="2"/>
        <v>2.043332557722799E-2</v>
      </c>
      <c r="R46" s="50">
        <f t="shared" si="14"/>
        <v>5.910683255331084E-2</v>
      </c>
      <c r="S46" s="48">
        <v>538.37</v>
      </c>
      <c r="T46" s="49">
        <f t="shared" si="3"/>
        <v>1.7549165067994643E-2</v>
      </c>
      <c r="U46" s="50">
        <f t="shared" si="13"/>
        <v>5.5106104434671455E-2</v>
      </c>
      <c r="V46" s="48">
        <v>595</v>
      </c>
      <c r="W46" s="49">
        <f t="shared" si="5"/>
        <v>1.896473183245817E-2</v>
      </c>
      <c r="X46" s="51">
        <f t="shared" si="6"/>
        <v>5.1203318622375926E-2</v>
      </c>
      <c r="Y46" s="48">
        <v>234.71899999999999</v>
      </c>
      <c r="Z46" s="49">
        <f t="shared" si="9"/>
        <v>5.0311718562667807E-3</v>
      </c>
      <c r="AA46" s="51">
        <f t="shared" si="10"/>
        <v>1.5128383667573297E-2</v>
      </c>
      <c r="AB46" s="52">
        <v>1413291</v>
      </c>
      <c r="AC46" s="52">
        <f t="shared" si="16"/>
        <v>5331619</v>
      </c>
      <c r="AD46" s="52">
        <v>873580</v>
      </c>
      <c r="AE46" s="52">
        <v>3290423</v>
      </c>
      <c r="AF46" s="45">
        <v>5</v>
      </c>
      <c r="AG46" s="45" t="s">
        <v>72</v>
      </c>
    </row>
    <row r="47" spans="1:33" s="14" customFormat="1" ht="15.75" customHeight="1">
      <c r="A47" s="140">
        <f t="shared" si="1"/>
        <v>41699</v>
      </c>
      <c r="B47" s="148" t="s">
        <v>48</v>
      </c>
      <c r="C47" s="27">
        <v>173.44710000000001</v>
      </c>
      <c r="D47" s="28">
        <f t="shared" ca="1" si="8"/>
        <v>3.469338083437834E-2</v>
      </c>
      <c r="E47" s="28">
        <f t="shared" si="11"/>
        <v>3.1871190404112459E-2</v>
      </c>
      <c r="F47" s="28">
        <f t="shared" si="15"/>
        <v>3.469338083437834E-2</v>
      </c>
      <c r="G47" s="28">
        <v>8.1922439387813739E-3</v>
      </c>
      <c r="H47" s="40">
        <v>0.1075</v>
      </c>
      <c r="I47" s="56">
        <v>0.10666666666666666</v>
      </c>
      <c r="J47" s="32">
        <v>2.2719</v>
      </c>
      <c r="K47" s="54">
        <v>2.3631333333333333</v>
      </c>
      <c r="L47" s="55">
        <v>3.12817911</v>
      </c>
      <c r="M47" s="55">
        <v>3.2341055088888884</v>
      </c>
      <c r="N47" s="55">
        <v>3.7854397799999999</v>
      </c>
      <c r="O47" s="55">
        <v>3.9264248044444447</v>
      </c>
      <c r="P47" s="35">
        <v>3898.38</v>
      </c>
      <c r="Q47" s="36">
        <f t="shared" si="2"/>
        <v>2.1751380592809788E-2</v>
      </c>
      <c r="R47" s="37">
        <f t="shared" si="14"/>
        <v>6.1528910091982913E-2</v>
      </c>
      <c r="S47" s="35">
        <v>552.08699999999999</v>
      </c>
      <c r="T47" s="36">
        <f t="shared" si="3"/>
        <v>2.5478759960621877E-2</v>
      </c>
      <c r="U47" s="53">
        <f t="shared" ref="U47:U53" si="17">S47/S43-1</f>
        <v>7.3001170008901495E-2</v>
      </c>
      <c r="V47" s="35">
        <v>611.58299999999997</v>
      </c>
      <c r="W47" s="36">
        <f t="shared" si="5"/>
        <v>2.7870588235294091E-2</v>
      </c>
      <c r="X47" s="53">
        <f t="shared" si="6"/>
        <v>7.6935403210469433E-2</v>
      </c>
      <c r="Y47" s="35">
        <v>236.02799999999999</v>
      </c>
      <c r="Z47" s="36">
        <f t="shared" si="9"/>
        <v>5.5768812920982125E-3</v>
      </c>
      <c r="AA47" s="53">
        <f t="shared" si="10"/>
        <v>1.6126949139408042E-2</v>
      </c>
      <c r="AB47" s="39">
        <v>1385981</v>
      </c>
      <c r="AC47" s="39">
        <f t="shared" si="16"/>
        <v>5475986</v>
      </c>
      <c r="AD47" s="39">
        <v>873828</v>
      </c>
      <c r="AE47" s="39">
        <v>3386538</v>
      </c>
      <c r="AF47" s="32">
        <v>5</v>
      </c>
      <c r="AG47" s="32" t="s">
        <v>72</v>
      </c>
    </row>
    <row r="48" spans="1:33" s="14" customFormat="1" ht="15.75" customHeight="1">
      <c r="A48" s="140">
        <f t="shared" si="1"/>
        <v>41791</v>
      </c>
      <c r="B48" s="148" t="s">
        <v>49</v>
      </c>
      <c r="C48" s="27">
        <v>173.96600000000001</v>
      </c>
      <c r="D48" s="28">
        <f t="shared" ca="1" si="8"/>
        <v>1.476583423370692E-2</v>
      </c>
      <c r="E48" s="28">
        <f t="shared" si="11"/>
        <v>2.0632149595586569E-2</v>
      </c>
      <c r="F48" s="28">
        <f t="shared" si="15"/>
        <v>-4.3525166474460697E-3</v>
      </c>
      <c r="G48" s="28">
        <v>-1.4438489335305782E-2</v>
      </c>
      <c r="H48" s="40">
        <v>0.11</v>
      </c>
      <c r="I48" s="56">
        <v>0.11</v>
      </c>
      <c r="J48" s="32">
        <v>2.2143000000000002</v>
      </c>
      <c r="K48" s="54">
        <v>2.2289999999999996</v>
      </c>
      <c r="L48" s="55">
        <v>3.0318195600000002</v>
      </c>
      <c r="M48" s="55">
        <v>3.0607141999999996</v>
      </c>
      <c r="N48" s="55">
        <v>3.7877815799999999</v>
      </c>
      <c r="O48" s="55">
        <v>3.7695361999999992</v>
      </c>
      <c r="P48" s="35">
        <v>3958.32</v>
      </c>
      <c r="Q48" s="36">
        <f t="shared" si="2"/>
        <v>1.5375617564219013E-2</v>
      </c>
      <c r="R48" s="37">
        <f t="shared" si="14"/>
        <v>6.5232836013692452E-2</v>
      </c>
      <c r="S48" s="35">
        <v>551.55399999999997</v>
      </c>
      <c r="T48" s="36">
        <f t="shared" si="3"/>
        <v>-9.654275503679921E-4</v>
      </c>
      <c r="U48" s="53">
        <f t="shared" si="17"/>
        <v>6.2411273747815965E-2</v>
      </c>
      <c r="V48" s="35">
        <v>603.59400000000005</v>
      </c>
      <c r="W48" s="36">
        <f t="shared" si="5"/>
        <v>-1.3062822217098757E-2</v>
      </c>
      <c r="X48" s="53">
        <f t="shared" si="6"/>
        <v>6.0155090498731356E-2</v>
      </c>
      <c r="Y48" s="35">
        <v>237.23099999999999</v>
      </c>
      <c r="Z48" s="36">
        <f t="shared" si="9"/>
        <v>5.0968529157557896E-3</v>
      </c>
      <c r="AA48" s="53">
        <f t="shared" si="10"/>
        <v>2.0589816945944195E-2</v>
      </c>
      <c r="AB48" s="39">
        <v>1422322</v>
      </c>
      <c r="AC48" s="39">
        <f t="shared" si="16"/>
        <v>5575728</v>
      </c>
      <c r="AD48" s="39">
        <v>888391</v>
      </c>
      <c r="AE48" s="39">
        <v>3468944</v>
      </c>
      <c r="AF48" s="32">
        <v>5</v>
      </c>
      <c r="AG48" s="32" t="s">
        <v>72</v>
      </c>
    </row>
    <row r="49" spans="1:33" s="14" customFormat="1" ht="15.75" customHeight="1">
      <c r="A49" s="140">
        <f t="shared" si="1"/>
        <v>41883</v>
      </c>
      <c r="B49" s="148" t="s">
        <v>50</v>
      </c>
      <c r="C49" s="27">
        <v>177.27610000000001</v>
      </c>
      <c r="D49" s="28">
        <f t="shared" ca="1" si="8"/>
        <v>7.5184273863240225E-3</v>
      </c>
      <c r="E49" s="28">
        <f t="shared" si="11"/>
        <v>1.1928465299508861E-2</v>
      </c>
      <c r="F49" s="28">
        <f t="shared" si="15"/>
        <v>-6.3884440792552066E-3</v>
      </c>
      <c r="G49" s="28">
        <v>-6.4791132782360261E-4</v>
      </c>
      <c r="H49" s="40">
        <v>0.11</v>
      </c>
      <c r="I49" s="56">
        <v>0.11</v>
      </c>
      <c r="J49" s="32">
        <v>2.4468999999999999</v>
      </c>
      <c r="K49" s="54">
        <v>2.2754666666666665</v>
      </c>
      <c r="L49" s="55">
        <v>3.09067939</v>
      </c>
      <c r="M49" s="55">
        <v>2.9697115466666664</v>
      </c>
      <c r="N49" s="55">
        <v>3.9671589699999998</v>
      </c>
      <c r="O49" s="55">
        <v>3.769462231111111</v>
      </c>
      <c r="P49" s="35">
        <v>3991.24</v>
      </c>
      <c r="Q49" s="36">
        <f t="shared" si="2"/>
        <v>8.3166595929584641E-3</v>
      </c>
      <c r="R49" s="37">
        <f t="shared" si="14"/>
        <v>6.7464743152562567E-2</v>
      </c>
      <c r="S49" s="35">
        <v>547.83900000000006</v>
      </c>
      <c r="T49" s="36">
        <f t="shared" si="3"/>
        <v>-6.7355145643036574E-3</v>
      </c>
      <c r="U49" s="37">
        <f t="shared" si="17"/>
        <v>3.5446100343045073E-2</v>
      </c>
      <c r="V49" s="35">
        <v>594.97</v>
      </c>
      <c r="W49" s="36">
        <f t="shared" si="5"/>
        <v>-1.4287749712555198E-2</v>
      </c>
      <c r="X49" s="53">
        <f t="shared" si="6"/>
        <v>1.8913355459424519E-2</v>
      </c>
      <c r="Y49" s="35">
        <v>237.477</v>
      </c>
      <c r="Z49" s="36">
        <f t="shared" si="9"/>
        <v>1.0369639718250667E-3</v>
      </c>
      <c r="AA49" s="53">
        <f t="shared" si="10"/>
        <v>1.6840509711232077E-2</v>
      </c>
      <c r="AB49" s="39">
        <v>1462125</v>
      </c>
      <c r="AC49" s="39">
        <f t="shared" si="16"/>
        <v>5683719</v>
      </c>
      <c r="AD49" s="39">
        <v>912055</v>
      </c>
      <c r="AE49" s="39">
        <v>3547854</v>
      </c>
      <c r="AF49" s="32">
        <v>5</v>
      </c>
      <c r="AG49" s="32" t="s">
        <v>72</v>
      </c>
    </row>
    <row r="50" spans="1:33" s="15" customFormat="1" ht="15.75" customHeight="1">
      <c r="A50" s="141">
        <f t="shared" si="1"/>
        <v>41974</v>
      </c>
      <c r="B50" s="149" t="s">
        <v>51</v>
      </c>
      <c r="C50" s="41">
        <v>175.85830000000001</v>
      </c>
      <c r="D50" s="42">
        <f t="shared" ca="1" si="8"/>
        <v>5.0393459495359227E-3</v>
      </c>
      <c r="E50" s="42">
        <f t="shared" si="11"/>
        <v>5.0393459495359227E-3</v>
      </c>
      <c r="F50" s="42">
        <f t="shared" si="15"/>
        <v>-2.2852461490368015E-3</v>
      </c>
      <c r="G50" s="42">
        <v>5.2038374184315561E-3</v>
      </c>
      <c r="H50" s="43">
        <v>0.11749999999999999</v>
      </c>
      <c r="I50" s="44">
        <v>0.11416666666666667</v>
      </c>
      <c r="J50" s="45">
        <v>2.6576</v>
      </c>
      <c r="K50" s="46">
        <v>2.5491333333333337</v>
      </c>
      <c r="L50" s="47">
        <v>3.2151644799999999</v>
      </c>
      <c r="M50" s="47">
        <v>3.1503039444444449</v>
      </c>
      <c r="N50" s="47">
        <v>4.1397435200000006</v>
      </c>
      <c r="O50" s="47">
        <v>4.0120809533333341</v>
      </c>
      <c r="P50" s="48">
        <v>4059.86</v>
      </c>
      <c r="Q50" s="49">
        <f t="shared" si="2"/>
        <v>1.7192651907677936E-2</v>
      </c>
      <c r="R50" s="50">
        <f t="shared" si="14"/>
        <v>6.4074707959081545E-2</v>
      </c>
      <c r="S50" s="48">
        <v>558.21299999999997</v>
      </c>
      <c r="T50" s="49">
        <f t="shared" si="3"/>
        <v>1.8936220312901986E-2</v>
      </c>
      <c r="U50" s="50">
        <f>Brasil!Q24</f>
        <v>3.6857551498040264E-2</v>
      </c>
      <c r="V50" s="48">
        <v>607.65599999999995</v>
      </c>
      <c r="W50" s="49">
        <f t="shared" si="5"/>
        <v>2.1322083466393194E-2</v>
      </c>
      <c r="X50" s="51">
        <f t="shared" si="6"/>
        <v>2.127058823529393E-2</v>
      </c>
      <c r="Y50" s="48">
        <v>236.25200000000001</v>
      </c>
      <c r="Z50" s="49">
        <f t="shared" si="9"/>
        <v>-5.158394286604584E-3</v>
      </c>
      <c r="AA50" s="51">
        <f t="shared" si="10"/>
        <v>6.5312139196231911E-3</v>
      </c>
      <c r="AB50" s="52">
        <v>1508525</v>
      </c>
      <c r="AC50" s="52">
        <f t="shared" si="16"/>
        <v>5778953</v>
      </c>
      <c r="AD50" s="52">
        <v>964130</v>
      </c>
      <c r="AE50" s="52">
        <v>3638404</v>
      </c>
      <c r="AF50" s="45">
        <v>5</v>
      </c>
      <c r="AG50" s="45" t="s">
        <v>72</v>
      </c>
    </row>
    <row r="51" spans="1:33" s="14" customFormat="1" ht="15.75" customHeight="1">
      <c r="A51" s="140">
        <f t="shared" si="1"/>
        <v>42064</v>
      </c>
      <c r="B51" s="148" t="s">
        <v>52</v>
      </c>
      <c r="C51" s="27">
        <v>170.63829999999999</v>
      </c>
      <c r="D51" s="28">
        <f t="shared" ca="1" si="8"/>
        <v>-1.6193986523845183E-2</v>
      </c>
      <c r="E51" s="28">
        <f t="shared" si="11"/>
        <v>-7.2730961601226163E-3</v>
      </c>
      <c r="F51" s="28">
        <f t="shared" si="15"/>
        <v>-1.6193986523845183E-2</v>
      </c>
      <c r="G51" s="28">
        <v>-8.0901531881742983E-3</v>
      </c>
      <c r="H51" s="40">
        <v>0.1275</v>
      </c>
      <c r="I51" s="56">
        <v>0.12416666666666666</v>
      </c>
      <c r="J51" s="32">
        <v>3.1966999999999999</v>
      </c>
      <c r="K51" s="54">
        <v>2.8656666666666664</v>
      </c>
      <c r="L51" s="55">
        <v>3.4303787699999995</v>
      </c>
      <c r="M51" s="55">
        <v>3.1730571777777774</v>
      </c>
      <c r="N51" s="55">
        <v>4.7368700600000002</v>
      </c>
      <c r="O51" s="55">
        <v>4.3286850222222215</v>
      </c>
      <c r="P51" s="35">
        <v>4215.26</v>
      </c>
      <c r="Q51" s="36">
        <f t="shared" si="2"/>
        <v>3.8277181971792196E-2</v>
      </c>
      <c r="R51" s="37">
        <f t="shared" si="14"/>
        <v>8.1285046609104405E-2</v>
      </c>
      <c r="S51" s="35">
        <v>569.53599999999994</v>
      </c>
      <c r="T51" s="36">
        <f t="shared" si="3"/>
        <v>2.0284371736236873E-2</v>
      </c>
      <c r="U51" s="53">
        <f t="shared" si="17"/>
        <v>3.1605525940657797E-2</v>
      </c>
      <c r="V51" s="35">
        <v>616.15700000000004</v>
      </c>
      <c r="W51" s="36">
        <f t="shared" si="5"/>
        <v>1.3989823189436201E-2</v>
      </c>
      <c r="X51" s="53">
        <f t="shared" si="6"/>
        <v>7.4789521618490173E-3</v>
      </c>
      <c r="Y51" s="35">
        <v>235.976</v>
      </c>
      <c r="Z51" s="36">
        <f t="shared" si="9"/>
        <v>-1.168244078357028E-3</v>
      </c>
      <c r="AA51" s="53">
        <f t="shared" si="10"/>
        <v>-2.2031284423873476E-4</v>
      </c>
      <c r="AB51" s="39">
        <v>1456659</v>
      </c>
      <c r="AC51" s="39">
        <f t="shared" si="16"/>
        <v>5849631</v>
      </c>
      <c r="AD51" s="39">
        <v>936567</v>
      </c>
      <c r="AE51" s="39">
        <v>3701143</v>
      </c>
      <c r="AF51" s="32">
        <v>5.5</v>
      </c>
      <c r="AG51" s="32" t="s">
        <v>72</v>
      </c>
    </row>
    <row r="52" spans="1:33" s="14" customFormat="1" ht="15.75" customHeight="1">
      <c r="A52" s="140">
        <f t="shared" si="1"/>
        <v>42156</v>
      </c>
      <c r="B52" s="148" t="s">
        <v>53</v>
      </c>
      <c r="C52" s="27">
        <v>169.1987</v>
      </c>
      <c r="D52" s="28">
        <f t="shared" ca="1" si="8"/>
        <v>-2.1807179982562541E-2</v>
      </c>
      <c r="E52" s="28">
        <f t="shared" si="11"/>
        <v>-1.2987934169702675E-2</v>
      </c>
      <c r="F52" s="28">
        <f t="shared" si="15"/>
        <v>-2.740363059448403E-2</v>
      </c>
      <c r="G52" s="28">
        <v>-2.3313774446322544E-2</v>
      </c>
      <c r="H52" s="40">
        <v>0.13750000000000001</v>
      </c>
      <c r="I52" s="56">
        <v>0.13416666666666666</v>
      </c>
      <c r="J52" s="32">
        <v>3.1029</v>
      </c>
      <c r="K52" s="54">
        <v>3.069433333333333</v>
      </c>
      <c r="L52" s="55">
        <v>3.4755582900000004</v>
      </c>
      <c r="M52" s="55">
        <v>3.4184279033333329</v>
      </c>
      <c r="N52" s="55">
        <v>4.8265609500000002</v>
      </c>
      <c r="O52" s="55">
        <v>4.7266203899999999</v>
      </c>
      <c r="P52" s="35">
        <v>4310.3900000000003</v>
      </c>
      <c r="Q52" s="36">
        <f t="shared" si="2"/>
        <v>2.2568002922714214E-2</v>
      </c>
      <c r="R52" s="37">
        <f t="shared" si="14"/>
        <v>8.894429960185124E-2</v>
      </c>
      <c r="S52" s="35">
        <v>582.40099999999995</v>
      </c>
      <c r="T52" s="36">
        <f t="shared" si="3"/>
        <v>2.2588563321721544E-2</v>
      </c>
      <c r="U52" s="53">
        <f t="shared" si="17"/>
        <v>5.5927434122497566E-2</v>
      </c>
      <c r="V52" s="35">
        <v>629.29399999999998</v>
      </c>
      <c r="W52" s="36">
        <f t="shared" si="5"/>
        <v>2.1320864649756466E-2</v>
      </c>
      <c r="X52" s="53">
        <f t="shared" si="6"/>
        <v>4.2578289379947343E-2</v>
      </c>
      <c r="Y52" s="35">
        <v>237.65700000000001</v>
      </c>
      <c r="Z52" s="36">
        <f t="shared" si="9"/>
        <v>7.1236057904193739E-3</v>
      </c>
      <c r="AA52" s="53">
        <f t="shared" si="10"/>
        <v>1.7957180975505249E-3</v>
      </c>
      <c r="AB52" s="39">
        <v>1479970</v>
      </c>
      <c r="AC52" s="39">
        <f t="shared" si="16"/>
        <v>5907279</v>
      </c>
      <c r="AD52" s="39">
        <v>938595</v>
      </c>
      <c r="AE52" s="39">
        <v>3751347</v>
      </c>
      <c r="AF52" s="32">
        <v>6</v>
      </c>
      <c r="AG52" s="32" t="s">
        <v>72</v>
      </c>
    </row>
    <row r="53" spans="1:33" s="14" customFormat="1" ht="15.75" customHeight="1">
      <c r="A53" s="140">
        <f t="shared" si="1"/>
        <v>42248</v>
      </c>
      <c r="B53" s="148" t="s">
        <v>54</v>
      </c>
      <c r="C53" s="27">
        <v>169.7191</v>
      </c>
      <c r="D53" s="28">
        <f t="shared" ca="1" si="8"/>
        <v>-2.884202686085402E-2</v>
      </c>
      <c r="E53" s="28">
        <f t="shared" si="11"/>
        <v>-2.2164053571273268E-2</v>
      </c>
      <c r="F53" s="28">
        <f t="shared" si="15"/>
        <v>-4.2628419736219447E-2</v>
      </c>
      <c r="G53" s="28">
        <v>-1.6539716006369165E-2</v>
      </c>
      <c r="H53" s="40">
        <v>0.14249999999999999</v>
      </c>
      <c r="I53" s="56">
        <v>0.14249999999999999</v>
      </c>
      <c r="J53" s="32">
        <v>3.9474999999999998</v>
      </c>
      <c r="K53" s="54">
        <v>3.5466000000000002</v>
      </c>
      <c r="L53" s="55">
        <v>4.4121207499999997</v>
      </c>
      <c r="M53" s="55">
        <v>3.9452378400000003</v>
      </c>
      <c r="N53" s="55">
        <v>5.9717779999999996</v>
      </c>
      <c r="O53" s="55">
        <v>5.4493509000000007</v>
      </c>
      <c r="P53" s="35">
        <v>4370.12</v>
      </c>
      <c r="Q53" s="36">
        <f t="shared" si="2"/>
        <v>1.3857214776389126E-2</v>
      </c>
      <c r="R53" s="37">
        <f t="shared" si="14"/>
        <v>9.4927892083663146E-2</v>
      </c>
      <c r="S53" s="35">
        <v>593.60599999999999</v>
      </c>
      <c r="T53" s="36">
        <f t="shared" si="3"/>
        <v>1.9239321361055328E-2</v>
      </c>
      <c r="U53" s="53">
        <f t="shared" si="17"/>
        <v>8.3540967327992322E-2</v>
      </c>
      <c r="V53" s="35">
        <v>643.41899999999998</v>
      </c>
      <c r="W53" s="36">
        <f t="shared" si="5"/>
        <v>2.2445788454998672E-2</v>
      </c>
      <c r="X53" s="53">
        <f t="shared" si="6"/>
        <v>8.1430996520832855E-2</v>
      </c>
      <c r="Y53" s="35">
        <v>237.49799999999999</v>
      </c>
      <c r="Z53" s="36">
        <f t="shared" si="9"/>
        <v>-6.6903141923035925E-4</v>
      </c>
      <c r="AA53" s="53">
        <f t="shared" si="10"/>
        <v>8.8429616341700878E-5</v>
      </c>
      <c r="AB53" s="39">
        <v>1508228</v>
      </c>
      <c r="AC53" s="39">
        <f t="shared" si="16"/>
        <v>5953382</v>
      </c>
      <c r="AD53" s="39">
        <v>959600</v>
      </c>
      <c r="AE53" s="39">
        <v>3798892</v>
      </c>
      <c r="AF53" s="32">
        <v>6.5</v>
      </c>
      <c r="AG53" s="32" t="s">
        <v>72</v>
      </c>
    </row>
    <row r="54" spans="1:33" s="15" customFormat="1" ht="15.75" customHeight="1">
      <c r="A54" s="141">
        <f t="shared" si="1"/>
        <v>42339</v>
      </c>
      <c r="B54" s="149" t="s">
        <v>55</v>
      </c>
      <c r="C54" s="41">
        <v>166.15170000000001</v>
      </c>
      <c r="D54" s="42">
        <f t="shared" ca="1" si="8"/>
        <v>-3.5457552842598106E-2</v>
      </c>
      <c r="E54" s="42">
        <f t="shared" si="11"/>
        <v>-3.5457552842598106E-2</v>
      </c>
      <c r="F54" s="42">
        <f t="shared" si="15"/>
        <v>-5.5195575073795244E-2</v>
      </c>
      <c r="G54" s="42">
        <v>-7.7125441540363271E-3</v>
      </c>
      <c r="H54" s="43">
        <v>0.14249999999999999</v>
      </c>
      <c r="I54" s="44">
        <v>0.14249999999999999</v>
      </c>
      <c r="J54" s="45">
        <v>3.9578000000000002</v>
      </c>
      <c r="K54" s="46">
        <v>3.8417666666666666</v>
      </c>
      <c r="L54" s="47">
        <v>4.2989623600000009</v>
      </c>
      <c r="M54" s="47">
        <v>4.1533339433333332</v>
      </c>
      <c r="N54" s="47">
        <v>5.8361718800000002</v>
      </c>
      <c r="O54" s="47">
        <v>5.7921035444444433</v>
      </c>
      <c r="P54" s="48">
        <v>4493.17</v>
      </c>
      <c r="Q54" s="49">
        <f t="shared" si="2"/>
        <v>2.8157121543573194E-2</v>
      </c>
      <c r="R54" s="50">
        <f t="shared" si="14"/>
        <v>0.1067302813397506</v>
      </c>
      <c r="S54" s="48">
        <v>617.04399999999998</v>
      </c>
      <c r="T54" s="49">
        <f t="shared" si="3"/>
        <v>3.9484102249640385E-2</v>
      </c>
      <c r="U54" s="50">
        <f>Brasil!R24</f>
        <v>0.10539166948817025</v>
      </c>
      <c r="V54" s="48">
        <v>675.71199999999999</v>
      </c>
      <c r="W54" s="49">
        <f t="shared" si="5"/>
        <v>5.0189689766699574E-2</v>
      </c>
      <c r="X54" s="51">
        <f t="shared" si="6"/>
        <v>0.11199757757678697</v>
      </c>
      <c r="Y54" s="48">
        <v>237.761</v>
      </c>
      <c r="Z54" s="49">
        <f t="shared" si="9"/>
        <v>1.1073777463388446E-3</v>
      </c>
      <c r="AA54" s="51">
        <f t="shared" si="10"/>
        <v>6.3872475153647912E-3</v>
      </c>
      <c r="AB54" s="52">
        <v>1550930</v>
      </c>
      <c r="AC54" s="52">
        <f t="shared" si="16"/>
        <v>5995787</v>
      </c>
      <c r="AD54" s="52">
        <v>1000430</v>
      </c>
      <c r="AE54" s="52">
        <v>3835192</v>
      </c>
      <c r="AF54" s="45">
        <v>7</v>
      </c>
      <c r="AG54" s="45" t="s">
        <v>72</v>
      </c>
    </row>
    <row r="55" spans="1:33" s="14" customFormat="1" ht="15.75" customHeight="1">
      <c r="A55" s="140">
        <f t="shared" si="1"/>
        <v>42430</v>
      </c>
      <c r="B55" s="148" t="s">
        <v>56</v>
      </c>
      <c r="C55" s="27">
        <v>161.87049999999999</v>
      </c>
      <c r="D55" s="28">
        <f t="shared" ca="1" si="8"/>
        <v>-5.13823684366288E-2</v>
      </c>
      <c r="E55" s="28">
        <f t="shared" si="11"/>
        <v>-4.4140736353021515E-2</v>
      </c>
      <c r="F55" s="28">
        <f t="shared" si="15"/>
        <v>-5.13823684366288E-2</v>
      </c>
      <c r="G55" s="28">
        <v>-1.4564531179343865E-2</v>
      </c>
      <c r="H55" s="40">
        <v>0.14249999999999999</v>
      </c>
      <c r="I55" s="56">
        <v>0.14249999999999999</v>
      </c>
      <c r="J55" s="32">
        <v>3.59</v>
      </c>
      <c r="K55" s="54">
        <v>3.9049666666666667</v>
      </c>
      <c r="L55" s="55">
        <v>4.0854199999999992</v>
      </c>
      <c r="M55" s="55">
        <v>4.3063972399999999</v>
      </c>
      <c r="N55" s="55">
        <v>5.1552399999999992</v>
      </c>
      <c r="O55" s="55">
        <v>5.5347695877777783</v>
      </c>
      <c r="P55" s="35">
        <v>4610.92</v>
      </c>
      <c r="Q55" s="36">
        <f t="shared" si="2"/>
        <v>2.6206442222306281E-2</v>
      </c>
      <c r="R55" s="37">
        <f t="shared" si="14"/>
        <v>9.3863723708620617E-2</v>
      </c>
      <c r="S55" s="35">
        <v>635.34900000000005</v>
      </c>
      <c r="T55" s="36">
        <f t="shared" si="3"/>
        <v>2.9665631624325117E-2</v>
      </c>
      <c r="U55" s="53">
        <f>(S55/S51-1)</f>
        <v>0.11555546971569863</v>
      </c>
      <c r="V55" s="35">
        <v>696.42399999999998</v>
      </c>
      <c r="W55" s="36">
        <f t="shared" si="5"/>
        <v>3.0652112142451227E-2</v>
      </c>
      <c r="X55" s="53">
        <f t="shared" si="6"/>
        <v>0.1302703694026035</v>
      </c>
      <c r="Y55" s="35">
        <v>238.08</v>
      </c>
      <c r="Z55" s="36">
        <f t="shared" si="9"/>
        <v>1.3416834552344437E-3</v>
      </c>
      <c r="AA55" s="53">
        <f t="shared" si="10"/>
        <v>8.9161609655219465E-3</v>
      </c>
      <c r="AB55" s="39">
        <v>1500299</v>
      </c>
      <c r="AC55" s="39">
        <f t="shared" si="16"/>
        <v>6039427</v>
      </c>
      <c r="AD55" s="39">
        <v>974593</v>
      </c>
      <c r="AE55" s="39">
        <v>3873218</v>
      </c>
      <c r="AF55" s="32">
        <v>7.5</v>
      </c>
      <c r="AG55" s="32" t="s">
        <v>72</v>
      </c>
    </row>
    <row r="56" spans="1:33" s="14" customFormat="1" ht="15.75" customHeight="1">
      <c r="A56" s="140">
        <f t="shared" si="1"/>
        <v>42522</v>
      </c>
      <c r="B56" s="148" t="s">
        <v>57</v>
      </c>
      <c r="C56" s="27">
        <v>163.75299999999999</v>
      </c>
      <c r="D56" s="28">
        <f t="shared" ca="1" si="8"/>
        <v>-4.1824462904274773E-2</v>
      </c>
      <c r="E56" s="28">
        <f t="shared" si="11"/>
        <v>-4.5423375336990701E-2</v>
      </c>
      <c r="F56" s="28">
        <f t="shared" si="15"/>
        <v>-3.2185235465757245E-2</v>
      </c>
      <c r="G56" s="28">
        <v>3.1367863521052364E-3</v>
      </c>
      <c r="H56" s="40">
        <v>0.14249999999999999</v>
      </c>
      <c r="I56" s="56">
        <v>0.14249999999999999</v>
      </c>
      <c r="J56" s="32">
        <v>3.2130000000000001</v>
      </c>
      <c r="K56" s="54">
        <v>3.5013666666666663</v>
      </c>
      <c r="L56" s="55">
        <v>3.5683578000000002</v>
      </c>
      <c r="M56" s="55">
        <v>3.9319180544444441</v>
      </c>
      <c r="N56" s="55">
        <v>4.2768243000000004</v>
      </c>
      <c r="O56" s="55">
        <v>4.9666886166666666</v>
      </c>
      <c r="P56" s="35">
        <v>4691.59</v>
      </c>
      <c r="Q56" s="36">
        <f t="shared" si="2"/>
        <v>1.749542390672576E-2</v>
      </c>
      <c r="R56" s="37">
        <f t="shared" si="14"/>
        <v>8.8437473175281056E-2</v>
      </c>
      <c r="S56" s="35">
        <v>653.49599999999998</v>
      </c>
      <c r="T56" s="36">
        <f t="shared" si="3"/>
        <v>2.8562254760769124E-2</v>
      </c>
      <c r="U56" s="53">
        <f t="shared" ref="U56:U60" si="18">(S56/S52-1)</f>
        <v>0.12207224918913262</v>
      </c>
      <c r="V56" s="35">
        <v>720.875</v>
      </c>
      <c r="W56" s="36">
        <f t="shared" si="5"/>
        <v>3.5109358666559398E-2</v>
      </c>
      <c r="X56" s="53">
        <f t="shared" si="6"/>
        <v>0.14552975238918542</v>
      </c>
      <c r="Y56" s="35">
        <v>240.22200000000001</v>
      </c>
      <c r="Z56" s="36">
        <f t="shared" si="9"/>
        <v>8.9969758064516459E-3</v>
      </c>
      <c r="AA56" s="53">
        <f t="shared" si="10"/>
        <v>1.0792865347959424E-2</v>
      </c>
      <c r="AB56" s="39">
        <v>1559050</v>
      </c>
      <c r="AC56" s="39">
        <f t="shared" si="16"/>
        <v>6118507</v>
      </c>
      <c r="AD56" s="39">
        <v>986780</v>
      </c>
      <c r="AE56" s="39">
        <v>3921403</v>
      </c>
      <c r="AF56" s="32">
        <v>7.5</v>
      </c>
      <c r="AG56" s="32" t="s">
        <v>72</v>
      </c>
    </row>
    <row r="57" spans="1:33" s="14" customFormat="1" ht="15.75" customHeight="1">
      <c r="A57" s="140">
        <f t="shared" si="1"/>
        <v>42614</v>
      </c>
      <c r="B57" s="148" t="s">
        <v>58</v>
      </c>
      <c r="C57" s="27">
        <v>165.5539</v>
      </c>
      <c r="D57" s="28">
        <f t="shared" ca="1" si="8"/>
        <v>-3.6068060023224158E-2</v>
      </c>
      <c r="E57" s="28">
        <f t="shared" si="11"/>
        <v>-4.0975649183909835E-2</v>
      </c>
      <c r="F57" s="28">
        <f t="shared" si="15"/>
        <v>-2.4541728067141499E-2</v>
      </c>
      <c r="G57" s="28">
        <v>-5.5624887617663488E-3</v>
      </c>
      <c r="H57" s="40">
        <v>0.14249999999999999</v>
      </c>
      <c r="I57" s="56">
        <v>0.14249999999999999</v>
      </c>
      <c r="J57" s="32">
        <v>3.2624</v>
      </c>
      <c r="K57" s="54">
        <v>3.2479999999999998</v>
      </c>
      <c r="L57" s="55">
        <v>3.6653064</v>
      </c>
      <c r="M57" s="55">
        <v>3.6798757333333332</v>
      </c>
      <c r="N57" s="55">
        <v>4.23198528</v>
      </c>
      <c r="O57" s="55">
        <v>4.2592106666666671</v>
      </c>
      <c r="P57" s="35">
        <v>4740.53</v>
      </c>
      <c r="Q57" s="36">
        <f t="shared" si="2"/>
        <v>1.0431431561581439E-2</v>
      </c>
      <c r="R57" s="37">
        <f t="shared" si="14"/>
        <v>8.4759686232872333E-2</v>
      </c>
      <c r="S57" s="35">
        <v>656.89400000000001</v>
      </c>
      <c r="T57" s="36">
        <f t="shared" si="3"/>
        <v>5.1997257825602272E-3</v>
      </c>
      <c r="U57" s="53">
        <f t="shared" si="18"/>
        <v>0.10661617301711912</v>
      </c>
      <c r="V57" s="35">
        <v>722.42399999999998</v>
      </c>
      <c r="W57" s="36">
        <f t="shared" si="5"/>
        <v>2.1487775273105747E-3</v>
      </c>
      <c r="X57" s="53">
        <f t="shared" si="6"/>
        <v>0.12278934877583647</v>
      </c>
      <c r="Y57" s="35">
        <v>241.17599999999999</v>
      </c>
      <c r="Z57" s="36">
        <f t="shared" si="9"/>
        <v>3.9713265229661676E-3</v>
      </c>
      <c r="AA57" s="53">
        <f t="shared" si="10"/>
        <v>1.5486446201652182E-2</v>
      </c>
      <c r="AB57" s="39">
        <v>1577170</v>
      </c>
      <c r="AC57" s="39">
        <f t="shared" si="16"/>
        <v>6187449</v>
      </c>
      <c r="AD57" s="39">
        <v>1016029</v>
      </c>
      <c r="AE57" s="39">
        <v>3977832</v>
      </c>
      <c r="AF57" s="32">
        <v>7.5</v>
      </c>
      <c r="AG57" s="32" t="s">
        <v>72</v>
      </c>
    </row>
    <row r="58" spans="1:33" s="15" customFormat="1" ht="15.75" customHeight="1">
      <c r="A58" s="141">
        <f t="shared" si="1"/>
        <v>42705</v>
      </c>
      <c r="B58" s="149" t="s">
        <v>59</v>
      </c>
      <c r="C58" s="41">
        <v>162.3948</v>
      </c>
      <c r="D58" s="42">
        <f t="shared" ca="1" si="8"/>
        <v>-3.2759130499899647E-2</v>
      </c>
      <c r="E58" s="42">
        <f t="shared" si="11"/>
        <v>-3.2759130499899647E-2</v>
      </c>
      <c r="F58" s="42">
        <f t="shared" si="15"/>
        <v>-2.2611264284385868E-2</v>
      </c>
      <c r="G58" s="42">
        <v>-9.1150726066069332E-4</v>
      </c>
      <c r="H58" s="43">
        <v>0.13750000000000001</v>
      </c>
      <c r="I58" s="44">
        <v>0.13916666666666666</v>
      </c>
      <c r="J58" s="45">
        <v>3.2551999999999999</v>
      </c>
      <c r="K58" s="46">
        <v>3.2922999999999996</v>
      </c>
      <c r="L58" s="47">
        <v>3.4234938400000003</v>
      </c>
      <c r="M58" s="47">
        <v>3.5217733099999999</v>
      </c>
      <c r="N58" s="47">
        <v>4.0169167999999997</v>
      </c>
      <c r="O58" s="47">
        <v>4.0701607466666658</v>
      </c>
      <c r="P58" s="48">
        <v>4775.7</v>
      </c>
      <c r="Q58" s="49">
        <f t="shared" si="2"/>
        <v>7.4190016728088448E-3</v>
      </c>
      <c r="R58" s="50">
        <f t="shared" si="14"/>
        <v>6.2879882132213849E-2</v>
      </c>
      <c r="S58" s="48">
        <v>661.30399999999997</v>
      </c>
      <c r="T58" s="49">
        <f t="shared" si="3"/>
        <v>6.7134119051170948E-3</v>
      </c>
      <c r="U58" s="50">
        <f t="shared" si="18"/>
        <v>7.1729082528960708E-2</v>
      </c>
      <c r="V58" s="48">
        <v>727.32500000000005</v>
      </c>
      <c r="W58" s="57">
        <f t="shared" si="5"/>
        <v>6.7841046255385784E-3</v>
      </c>
      <c r="X58" s="58">
        <f t="shared" si="6"/>
        <v>7.6383133642735412E-2</v>
      </c>
      <c r="Y58" s="48">
        <v>242.637</v>
      </c>
      <c r="Z58" s="49">
        <f t="shared" si="9"/>
        <v>6.0578166981790638E-3</v>
      </c>
      <c r="AA58" s="51">
        <f t="shared" si="10"/>
        <v>2.0507989115119862E-2</v>
      </c>
      <c r="AB58" s="52">
        <v>1632808</v>
      </c>
      <c r="AC58" s="52">
        <f t="shared" si="16"/>
        <v>6269327</v>
      </c>
      <c r="AD58" s="52">
        <v>1050734</v>
      </c>
      <c r="AE58" s="52">
        <v>4028136</v>
      </c>
      <c r="AF58" s="45">
        <v>7.5</v>
      </c>
      <c r="AG58" s="45" t="s">
        <v>72</v>
      </c>
    </row>
    <row r="59" spans="1:33" s="14" customFormat="1" ht="15.75" customHeight="1">
      <c r="A59" s="140">
        <f t="shared" si="1"/>
        <v>42795</v>
      </c>
      <c r="B59" s="148" t="s">
        <v>60</v>
      </c>
      <c r="C59" s="27">
        <v>162.327</v>
      </c>
      <c r="D59" s="28">
        <f t="shared" ca="1" si="8"/>
        <v>2.8201556182256837E-3</v>
      </c>
      <c r="E59" s="28">
        <f t="shared" si="11"/>
        <v>-1.9359012804750164E-2</v>
      </c>
      <c r="F59" s="28">
        <f t="shared" si="15"/>
        <v>2.8201556182256837E-3</v>
      </c>
      <c r="G59" s="28">
        <v>9.9411879886373011E-3</v>
      </c>
      <c r="H59" s="40">
        <v>0.1225</v>
      </c>
      <c r="I59" s="56">
        <v>0.125</v>
      </c>
      <c r="J59" s="32">
        <v>3.1219999999999999</v>
      </c>
      <c r="K59" s="54">
        <v>3.1418999999999997</v>
      </c>
      <c r="L59" s="55">
        <v>3.3255543999999997</v>
      </c>
      <c r="M59" s="55">
        <v>3.3540829799999998</v>
      </c>
      <c r="N59" s="55">
        <v>3.9181099999999995</v>
      </c>
      <c r="O59" s="55">
        <v>3.9283175699999995</v>
      </c>
      <c r="P59" s="35">
        <v>4821.6899999999996</v>
      </c>
      <c r="Q59" s="36">
        <f t="shared" si="2"/>
        <v>9.6300018845405511E-3</v>
      </c>
      <c r="R59" s="37">
        <f t="shared" si="14"/>
        <v>4.5711051156818838E-2</v>
      </c>
      <c r="S59" s="35">
        <v>666.197</v>
      </c>
      <c r="T59" s="36">
        <f t="shared" si="3"/>
        <v>7.3990176983655953E-3</v>
      </c>
      <c r="U59" s="53">
        <f>(S59/S55-1)</f>
        <v>4.8552842610911418E-2</v>
      </c>
      <c r="V59" s="35">
        <v>730.42499999999995</v>
      </c>
      <c r="W59" s="36">
        <f t="shared" si="5"/>
        <v>4.2621936548308259E-3</v>
      </c>
      <c r="X59" s="53">
        <f t="shared" si="6"/>
        <v>4.8822269192331014E-2</v>
      </c>
      <c r="Y59" s="35">
        <v>243.892</v>
      </c>
      <c r="Z59" s="36">
        <f t="shared" si="9"/>
        <v>5.1723356289437028E-3</v>
      </c>
      <c r="AA59" s="53">
        <f t="shared" si="10"/>
        <v>2.44119623655914E-2</v>
      </c>
      <c r="AB59" s="39">
        <v>1585673</v>
      </c>
      <c r="AC59" s="39">
        <f t="shared" si="16"/>
        <v>6354701</v>
      </c>
      <c r="AD59" s="39">
        <v>1017563</v>
      </c>
      <c r="AE59" s="39">
        <v>4071106</v>
      </c>
      <c r="AF59" s="32">
        <v>7.5</v>
      </c>
      <c r="AG59" s="32" t="s">
        <v>72</v>
      </c>
    </row>
    <row r="60" spans="1:33" s="14" customFormat="1" ht="15.75" customHeight="1">
      <c r="A60" s="140">
        <f t="shared" si="1"/>
        <v>42887</v>
      </c>
      <c r="B60" s="148" t="s">
        <v>61</v>
      </c>
      <c r="C60" s="27">
        <v>165.04249999999999</v>
      </c>
      <c r="D60" s="28">
        <f t="shared" ca="1" si="8"/>
        <v>5.3620208615166032E-3</v>
      </c>
      <c r="E60" s="28">
        <f t="shared" si="11"/>
        <v>-9.3365883878364642E-3</v>
      </c>
      <c r="F60" s="28">
        <f t="shared" si="15"/>
        <v>7.8746648916356854E-3</v>
      </c>
      <c r="G60" s="28">
        <v>8.534722997457278E-3</v>
      </c>
      <c r="H60" s="40">
        <v>0.10249999999999999</v>
      </c>
      <c r="I60" s="56">
        <v>0.10916666666666666</v>
      </c>
      <c r="J60" s="32">
        <v>3.3081999999999998</v>
      </c>
      <c r="K60" s="54">
        <v>3.2140333333333331</v>
      </c>
      <c r="L60" s="55">
        <v>3.7799493200000001</v>
      </c>
      <c r="M60" s="55">
        <v>3.5897538299999998</v>
      </c>
      <c r="N60" s="55">
        <v>4.3089304999999998</v>
      </c>
      <c r="O60" s="55">
        <v>4.1638873177777773</v>
      </c>
      <c r="P60" s="35">
        <v>4832.2700000000004</v>
      </c>
      <c r="Q60" s="36">
        <f t="shared" si="2"/>
        <v>2.1942513931838548E-3</v>
      </c>
      <c r="R60" s="37">
        <f t="shared" si="14"/>
        <v>2.9985569924055655E-2</v>
      </c>
      <c r="S60" s="35">
        <v>648.40899999999999</v>
      </c>
      <c r="T60" s="36">
        <f t="shared" si="3"/>
        <v>-2.6700810721153045E-2</v>
      </c>
      <c r="U60" s="53">
        <f t="shared" si="18"/>
        <v>-7.7842863613548641E-3</v>
      </c>
      <c r="V60" s="35">
        <v>697.72299999999996</v>
      </c>
      <c r="W60" s="36">
        <f t="shared" si="5"/>
        <v>-4.4771194852311957E-2</v>
      </c>
      <c r="X60" s="53">
        <f t="shared" si="6"/>
        <v>-3.2116525056355205E-2</v>
      </c>
      <c r="Y60" s="35">
        <v>244.16300000000001</v>
      </c>
      <c r="Z60" s="36">
        <f t="shared" si="9"/>
        <v>1.1111475571154994E-3</v>
      </c>
      <c r="AA60" s="53">
        <f t="shared" si="10"/>
        <v>1.6405658099591269E-2</v>
      </c>
      <c r="AB60" s="39">
        <v>1630730</v>
      </c>
      <c r="AC60" s="39">
        <f t="shared" si="16"/>
        <v>6426381</v>
      </c>
      <c r="AD60" s="39">
        <v>1035708</v>
      </c>
      <c r="AE60" s="39">
        <v>4120034</v>
      </c>
      <c r="AF60" s="32">
        <v>7</v>
      </c>
      <c r="AG60" s="32" t="s">
        <v>72</v>
      </c>
    </row>
    <row r="61" spans="1:33" s="14" customFormat="1" ht="15.75" customHeight="1">
      <c r="A61" s="140">
        <f t="shared" si="1"/>
        <v>42979</v>
      </c>
      <c r="B61" s="148" t="s">
        <v>62</v>
      </c>
      <c r="C61" s="27">
        <v>168.27019999999999</v>
      </c>
      <c r="D61" s="28">
        <f t="shared" ca="1" si="8"/>
        <v>9.0849049650900682E-3</v>
      </c>
      <c r="E61" s="28">
        <f t="shared" ref="E61:E67" si="19">AVERAGE(C58:C61)/AVERAGE(C54:C57)-1</f>
        <v>1.0731306433870991E-3</v>
      </c>
      <c r="F61" s="28">
        <f t="shared" ref="F61:F67" si="20">C61/C57-1</f>
        <v>1.6407345281506336E-2</v>
      </c>
      <c r="G61" s="28">
        <v>2.4516471508664317E-3</v>
      </c>
      <c r="H61" s="40">
        <v>8.2500000000000004E-2</v>
      </c>
      <c r="I61" s="56">
        <v>8.9166666666666658E-2</v>
      </c>
      <c r="J61" s="32">
        <v>3.1625000000000001</v>
      </c>
      <c r="K61" s="54">
        <v>3.1630666666666669</v>
      </c>
      <c r="L61" s="55">
        <v>3.7361775000000002</v>
      </c>
      <c r="M61" s="55">
        <v>3.749920968888889</v>
      </c>
      <c r="N61" s="55">
        <v>4.2371175000000001</v>
      </c>
      <c r="O61" s="55">
        <v>4.1692381733333335</v>
      </c>
      <c r="P61" s="35">
        <v>4860.83</v>
      </c>
      <c r="Q61" s="36">
        <f t="shared" ref="Q61:Q67" si="21">(P61/P60)-1</f>
        <v>5.9102657757119648E-3</v>
      </c>
      <c r="R61" s="37">
        <f t="shared" ref="R61:R67" si="22">P61/P57-1</f>
        <v>2.5376909332922803E-2</v>
      </c>
      <c r="S61" s="35">
        <v>647.4</v>
      </c>
      <c r="T61" s="36">
        <f t="shared" ref="T61:T67" si="23">(S61/S60)-1</f>
        <v>-1.5561165869073523E-3</v>
      </c>
      <c r="U61" s="53">
        <f>(S61/S57-1)</f>
        <v>-1.4452864541311117E-2</v>
      </c>
      <c r="V61" s="35">
        <v>694.39700000000005</v>
      </c>
      <c r="W61" s="36">
        <f t="shared" si="5"/>
        <v>-4.7669347291116049E-3</v>
      </c>
      <c r="X61" s="53">
        <f t="shared" si="6"/>
        <v>-3.8795776441535645E-2</v>
      </c>
      <c r="Y61" s="35">
        <v>246.435</v>
      </c>
      <c r="Z61" s="36">
        <f t="shared" ref="Z61:Z67" si="24">(Y61/Y60)-1</f>
        <v>9.3052591916056304E-3</v>
      </c>
      <c r="AA61" s="53">
        <f t="shared" ref="AA61:AA67" si="25">(Y61/Y57)-1</f>
        <v>2.1805652303711787E-2</v>
      </c>
      <c r="AB61" s="39">
        <v>1648635</v>
      </c>
      <c r="AC61" s="39">
        <f t="shared" ref="AC61:AC67" si="26">SUM(AB58:AB61)</f>
        <v>6497846</v>
      </c>
      <c r="AD61" s="39">
        <v>1070402</v>
      </c>
      <c r="AE61" s="39">
        <v>4174407</v>
      </c>
      <c r="AF61" s="32">
        <v>7</v>
      </c>
      <c r="AG61" s="32" t="s">
        <v>72</v>
      </c>
    </row>
    <row r="62" spans="1:33" s="15" customFormat="1" ht="15.75" customHeight="1">
      <c r="A62" s="141">
        <f t="shared" si="1"/>
        <v>43070</v>
      </c>
      <c r="B62" s="149" t="s">
        <v>63</v>
      </c>
      <c r="C62" s="41">
        <v>166.57839999999999</v>
      </c>
      <c r="D62" s="42">
        <f t="shared" ca="1" si="8"/>
        <v>1.3228683839367816E-2</v>
      </c>
      <c r="E62" s="42">
        <f t="shared" si="19"/>
        <v>1.3228683839367816E-2</v>
      </c>
      <c r="F62" s="42">
        <f t="shared" si="20"/>
        <v>2.5761908632542241E-2</v>
      </c>
      <c r="G62" s="42">
        <v>5.368029607899949E-3</v>
      </c>
      <c r="H62" s="43">
        <v>7.0000000000000007E-2</v>
      </c>
      <c r="I62" s="44">
        <v>7.3333333333333334E-2</v>
      </c>
      <c r="J62" s="45">
        <v>3.3125</v>
      </c>
      <c r="K62" s="46">
        <v>3.2480333333333333</v>
      </c>
      <c r="L62" s="47">
        <v>3.9766562499999996</v>
      </c>
      <c r="M62" s="47">
        <v>3.8494608388888891</v>
      </c>
      <c r="N62" s="47">
        <v>4.4761812499999998</v>
      </c>
      <c r="O62" s="47">
        <v>4.3654650677777775</v>
      </c>
      <c r="P62" s="48">
        <v>4916.46</v>
      </c>
      <c r="Q62" s="49">
        <f t="shared" si="21"/>
        <v>1.1444547536120453E-2</v>
      </c>
      <c r="R62" s="50">
        <f t="shared" si="22"/>
        <v>2.9474213204347066E-2</v>
      </c>
      <c r="S62" s="48">
        <v>657.85900000000004</v>
      </c>
      <c r="T62" s="49">
        <f t="shared" si="23"/>
        <v>1.6155390793945124E-2</v>
      </c>
      <c r="U62" s="50">
        <f t="shared" ref="U62" si="27">(S62/S58-1)</f>
        <v>-5.2094044493907754E-3</v>
      </c>
      <c r="V62" s="48">
        <v>708.79700000000003</v>
      </c>
      <c r="W62" s="57">
        <f t="shared" si="5"/>
        <v>2.0737416780314488E-2</v>
      </c>
      <c r="X62" s="58">
        <f t="shared" si="6"/>
        <v>-2.5474169044099937E-2</v>
      </c>
      <c r="Y62" s="48">
        <v>247.80500000000001</v>
      </c>
      <c r="Z62" s="49">
        <f>(Y62/Y61)-1</f>
        <v>5.5592752652828814E-3</v>
      </c>
      <c r="AA62" s="51">
        <f t="shared" si="25"/>
        <v>2.1299307195522532E-2</v>
      </c>
      <c r="AB62" s="52">
        <v>1720441</v>
      </c>
      <c r="AC62" s="52">
        <f t="shared" si="26"/>
        <v>6585479</v>
      </c>
      <c r="AD62" s="52">
        <v>1123586</v>
      </c>
      <c r="AE62" s="52">
        <v>4247259</v>
      </c>
      <c r="AF62" s="45">
        <v>7.0000000000000009</v>
      </c>
      <c r="AG62" s="45" t="s">
        <v>72</v>
      </c>
    </row>
    <row r="63" spans="1:33" s="14" customFormat="1" ht="15.75" customHeight="1">
      <c r="A63" s="140">
        <f t="shared" si="1"/>
        <v>43160</v>
      </c>
      <c r="B63" s="148" t="s">
        <v>64</v>
      </c>
      <c r="C63" s="27">
        <v>165.41929999999999</v>
      </c>
      <c r="D63" s="28">
        <f t="shared" ca="1" si="8"/>
        <v>1.9049819192124451E-2</v>
      </c>
      <c r="E63" s="28">
        <f t="shared" si="19"/>
        <v>1.7249548834783468E-2</v>
      </c>
      <c r="F63" s="28">
        <f t="shared" si="20"/>
        <v>1.9049819192124451E-2</v>
      </c>
      <c r="G63" s="28">
        <v>5.7758015449655975E-3</v>
      </c>
      <c r="H63" s="40">
        <v>6.5000000000000002E-2</v>
      </c>
      <c r="I63" s="56">
        <v>6.7500000000000004E-2</v>
      </c>
      <c r="J63" s="32">
        <v>3.3062999999999998</v>
      </c>
      <c r="K63" s="54">
        <v>3.2439666666666667</v>
      </c>
      <c r="L63" s="55">
        <v>4.0746841199999997</v>
      </c>
      <c r="M63" s="55">
        <v>3.9935392311111113</v>
      </c>
      <c r="N63" s="55">
        <v>4.6337794499999996</v>
      </c>
      <c r="O63" s="55">
        <v>4.5378768377777776</v>
      </c>
      <c r="P63" s="35">
        <v>4950.95</v>
      </c>
      <c r="Q63" s="36">
        <f t="shared" si="21"/>
        <v>7.0152101308664783E-3</v>
      </c>
      <c r="R63" s="37">
        <f t="shared" si="22"/>
        <v>2.6808027890635966E-2</v>
      </c>
      <c r="S63" s="35">
        <v>667.524</v>
      </c>
      <c r="T63" s="36">
        <f t="shared" si="23"/>
        <v>1.4691598047605892E-2</v>
      </c>
      <c r="U63" s="53">
        <f>(S63/S59-1)</f>
        <v>1.9919032958719551E-3</v>
      </c>
      <c r="V63" s="35">
        <v>721.48800000000006</v>
      </c>
      <c r="W63" s="36">
        <f t="shared" si="5"/>
        <v>1.7904985489498371E-2</v>
      </c>
      <c r="X63" s="53">
        <f t="shared" si="6"/>
        <v>-1.223534243762181E-2</v>
      </c>
      <c r="Y63" s="35">
        <v>249.577</v>
      </c>
      <c r="Z63" s="36">
        <f t="shared" si="24"/>
        <v>7.150783882488243E-3</v>
      </c>
      <c r="AA63" s="53">
        <f t="shared" si="25"/>
        <v>2.3309497646499366E-2</v>
      </c>
      <c r="AB63" s="39">
        <v>1682083</v>
      </c>
      <c r="AC63" s="39">
        <f t="shared" si="26"/>
        <v>6681889</v>
      </c>
      <c r="AD63" s="39">
        <v>1088772</v>
      </c>
      <c r="AE63" s="39">
        <v>4318468</v>
      </c>
      <c r="AF63" s="32">
        <v>6.75</v>
      </c>
      <c r="AG63" s="32" t="s">
        <v>72</v>
      </c>
    </row>
    <row r="64" spans="1:33" s="14" customFormat="1" ht="15.75" customHeight="1">
      <c r="A64" s="140">
        <f t="shared" si="1"/>
        <v>43252</v>
      </c>
      <c r="B64" s="148" t="s">
        <v>65</v>
      </c>
      <c r="C64" s="27">
        <v>167.7114</v>
      </c>
      <c r="D64" s="28">
        <f t="shared" ca="1" si="8"/>
        <v>1.7598462898956502E-2</v>
      </c>
      <c r="E64" s="28">
        <f t="shared" si="19"/>
        <v>1.9320537717401942E-2</v>
      </c>
      <c r="F64" s="28">
        <f t="shared" si="20"/>
        <v>1.6170986261114573E-2</v>
      </c>
      <c r="G64" s="28">
        <v>-8.7568656643766118E-4</v>
      </c>
      <c r="H64" s="40">
        <v>6.5000000000000002E-2</v>
      </c>
      <c r="I64" s="56">
        <v>6.5000000000000002E-2</v>
      </c>
      <c r="J64" s="32">
        <v>3.88</v>
      </c>
      <c r="K64" s="54">
        <v>3.6088333333333331</v>
      </c>
      <c r="L64" s="55">
        <v>4.5333920000000001</v>
      </c>
      <c r="M64" s="55">
        <v>4.2650395277777777</v>
      </c>
      <c r="N64" s="55">
        <v>5.1243159999999994</v>
      </c>
      <c r="O64" s="55">
        <v>4.844016688888888</v>
      </c>
      <c r="P64" s="35">
        <v>5044.46</v>
      </c>
      <c r="Q64" s="36">
        <f t="shared" si="21"/>
        <v>1.8887284258576775E-2</v>
      </c>
      <c r="R64" s="37">
        <f t="shared" si="22"/>
        <v>4.3911039739087387E-2</v>
      </c>
      <c r="S64" s="35">
        <v>693.28700000000003</v>
      </c>
      <c r="T64" s="36">
        <f t="shared" si="23"/>
        <v>3.8594867001036759E-2</v>
      </c>
      <c r="U64" s="53">
        <f t="shared" ref="U64" si="28">(S64/S60-1)</f>
        <v>6.9212487797054134E-2</v>
      </c>
      <c r="V64" s="35">
        <v>758.26900000000001</v>
      </c>
      <c r="W64" s="36">
        <f t="shared" si="5"/>
        <v>5.0979364868161348E-2</v>
      </c>
      <c r="X64" s="53">
        <f t="shared" si="6"/>
        <v>8.6776557459049108E-2</v>
      </c>
      <c r="Y64" s="35">
        <v>251.018</v>
      </c>
      <c r="Z64" s="36">
        <f t="shared" si="24"/>
        <v>5.7737692175161559E-3</v>
      </c>
      <c r="AA64" s="53">
        <f t="shared" si="25"/>
        <v>2.8075506935940187E-2</v>
      </c>
      <c r="AB64" s="39">
        <v>1734099</v>
      </c>
      <c r="AC64" s="39">
        <f t="shared" si="26"/>
        <v>6785258</v>
      </c>
      <c r="AD64" s="39">
        <v>1099647</v>
      </c>
      <c r="AE64" s="39">
        <v>4382407</v>
      </c>
      <c r="AF64" s="32">
        <v>6.6</v>
      </c>
      <c r="AG64" s="32">
        <v>2.58</v>
      </c>
    </row>
    <row r="65" spans="1:33" s="14" customFormat="1" ht="15.75" customHeight="1">
      <c r="A65" s="140">
        <f t="shared" si="1"/>
        <v>43344</v>
      </c>
      <c r="B65" s="148" t="s">
        <v>66</v>
      </c>
      <c r="C65" s="27">
        <v>171.7312</v>
      </c>
      <c r="D65" s="28">
        <f t="shared" ca="1" si="8"/>
        <v>1.8606661250097467E-2</v>
      </c>
      <c r="E65" s="28">
        <f t="shared" si="19"/>
        <v>2.0372488068634675E-2</v>
      </c>
      <c r="F65" s="28">
        <f t="shared" si="20"/>
        <v>2.0568110099114412E-2</v>
      </c>
      <c r="G65" s="28">
        <v>9.681711184290398E-3</v>
      </c>
      <c r="H65" s="40">
        <v>6.5000000000000002E-2</v>
      </c>
      <c r="I65" s="56">
        <v>6.5000000000000002E-2</v>
      </c>
      <c r="J65" s="32">
        <v>4.05</v>
      </c>
      <c r="K65" s="54">
        <v>3.956433333333333</v>
      </c>
      <c r="L65" s="55">
        <v>4.6996200000000004</v>
      </c>
      <c r="M65" s="55">
        <v>4.6022551344444445</v>
      </c>
      <c r="N65" s="55">
        <v>5.2775549999999996</v>
      </c>
      <c r="O65" s="55">
        <v>5.1585296611111113</v>
      </c>
      <c r="P65" s="35">
        <v>5080.83</v>
      </c>
      <c r="Q65" s="36">
        <f t="shared" si="21"/>
        <v>7.2098896611332286E-3</v>
      </c>
      <c r="R65" s="37">
        <f t="shared" si="22"/>
        <v>4.5259760164416463E-2</v>
      </c>
      <c r="S65" s="35">
        <v>712.37300000000005</v>
      </c>
      <c r="T65" s="36">
        <f t="shared" si="23"/>
        <v>2.7529724342155504E-2</v>
      </c>
      <c r="U65" s="53">
        <f>(S65/S61-1)</f>
        <v>0.10035990114303384</v>
      </c>
      <c r="V65" s="35">
        <v>786.50099999999998</v>
      </c>
      <c r="W65" s="36">
        <f t="shared" si="5"/>
        <v>3.7232169586254971E-2</v>
      </c>
      <c r="X65" s="53">
        <f t="shared" si="6"/>
        <v>0.13263882188431109</v>
      </c>
      <c r="Y65" s="35">
        <v>252.18199999999999</v>
      </c>
      <c r="Z65" s="36">
        <f t="shared" si="24"/>
        <v>4.637117656901113E-3</v>
      </c>
      <c r="AA65" s="53">
        <f t="shared" si="25"/>
        <v>2.3320551058088279E-2</v>
      </c>
      <c r="AB65" s="39">
        <v>1767856</v>
      </c>
      <c r="AC65" s="39">
        <f t="shared" si="26"/>
        <v>6904479</v>
      </c>
      <c r="AD65" s="39">
        <v>1143238</v>
      </c>
      <c r="AE65" s="39">
        <v>4455243</v>
      </c>
      <c r="AF65" s="32">
        <v>6.56</v>
      </c>
      <c r="AG65" s="32">
        <v>3.1300000000000003</v>
      </c>
    </row>
    <row r="66" spans="1:33" s="16" customFormat="1" ht="15.75" customHeight="1">
      <c r="A66" s="141">
        <f t="shared" si="1"/>
        <v>43435</v>
      </c>
      <c r="B66" s="149" t="s">
        <v>67</v>
      </c>
      <c r="C66" s="41">
        <v>169.16800000000001</v>
      </c>
      <c r="D66" s="42">
        <f t="shared" ca="1" si="8"/>
        <v>1.7836721768855313E-2</v>
      </c>
      <c r="E66" s="42">
        <f t="shared" si="19"/>
        <v>1.7836721768855313E-2</v>
      </c>
      <c r="F66" s="42">
        <f t="shared" si="20"/>
        <v>1.5545833073195681E-2</v>
      </c>
      <c r="G66" s="42">
        <v>-2.7579324960571583E-3</v>
      </c>
      <c r="H66" s="59">
        <v>6.5000000000000002E-2</v>
      </c>
      <c r="I66" s="60">
        <v>6.5000000000000002E-2</v>
      </c>
      <c r="J66" s="61">
        <v>3.8763999999999998</v>
      </c>
      <c r="K66" s="62">
        <v>3.8142333333333336</v>
      </c>
      <c r="L66" s="63">
        <v>4.4450678799999999</v>
      </c>
      <c r="M66" s="63">
        <v>4.335003324444445</v>
      </c>
      <c r="N66" s="63">
        <v>4.9439605599999998</v>
      </c>
      <c r="O66" s="63">
        <v>4.8655631811111117</v>
      </c>
      <c r="P66" s="64">
        <v>5100.6099999999997</v>
      </c>
      <c r="Q66" s="57">
        <f t="shared" si="21"/>
        <v>3.8930647158041953E-3</v>
      </c>
      <c r="R66" s="65">
        <f t="shared" si="22"/>
        <v>3.7455811701915476E-2</v>
      </c>
      <c r="S66" s="64">
        <v>707.44100000000003</v>
      </c>
      <c r="T66" s="57">
        <f t="shared" si="23"/>
        <v>-6.9233393180258007E-3</v>
      </c>
      <c r="U66" s="65">
        <f t="shared" ref="U66:U70" si="29">(S66/S62-1)</f>
        <v>7.5368734029632511E-2</v>
      </c>
      <c r="V66" s="64">
        <v>775.63300000000004</v>
      </c>
      <c r="W66" s="57">
        <f t="shared" si="5"/>
        <v>-1.3818164248996401E-2</v>
      </c>
      <c r="X66" s="58">
        <f t="shared" si="6"/>
        <v>9.429498149681792E-2</v>
      </c>
      <c r="Y66" s="64">
        <v>252.767</v>
      </c>
      <c r="Z66" s="57">
        <f t="shared" si="24"/>
        <v>2.3197531941216987E-3</v>
      </c>
      <c r="AA66" s="58">
        <f t="shared" si="25"/>
        <v>2.0023809043401064E-2</v>
      </c>
      <c r="AB66" s="52">
        <v>1820103</v>
      </c>
      <c r="AC66" s="52">
        <f t="shared" si="26"/>
        <v>7004141</v>
      </c>
      <c r="AD66" s="52">
        <v>1194145</v>
      </c>
      <c r="AE66" s="52">
        <v>4525802</v>
      </c>
      <c r="AF66" s="61">
        <v>6.98</v>
      </c>
      <c r="AG66" s="61">
        <v>2.98</v>
      </c>
    </row>
    <row r="67" spans="1:33" s="14" customFormat="1" ht="15.75" customHeight="1">
      <c r="A67" s="140">
        <f t="shared" si="1"/>
        <v>43525</v>
      </c>
      <c r="B67" s="148" t="s">
        <v>68</v>
      </c>
      <c r="C67" s="27">
        <v>166.9102</v>
      </c>
      <c r="D67" s="28">
        <f t="shared" ca="1" si="8"/>
        <v>9.0128540019212E-3</v>
      </c>
      <c r="E67" s="28">
        <f t="shared" si="19"/>
        <v>1.5346821573809732E-2</v>
      </c>
      <c r="F67" s="28">
        <f t="shared" si="20"/>
        <v>9.0128540019212E-3</v>
      </c>
      <c r="G67" s="28">
        <v>3.1897110190004518E-3</v>
      </c>
      <c r="H67" s="40">
        <v>6.5000000000000002E-2</v>
      </c>
      <c r="I67" s="56">
        <v>6.5000000000000002E-2</v>
      </c>
      <c r="J67" s="32">
        <v>3.9205000000000001</v>
      </c>
      <c r="K67" s="54">
        <v>3.7681333333333336</v>
      </c>
      <c r="L67" s="55">
        <v>4.3980169</v>
      </c>
      <c r="M67" s="55">
        <v>4.2750728711111119</v>
      </c>
      <c r="N67" s="55">
        <v>5.1103717500000005</v>
      </c>
      <c r="O67" s="55">
        <v>4.949694342222223</v>
      </c>
      <c r="P67" s="35">
        <v>5177.47</v>
      </c>
      <c r="Q67" s="36">
        <f t="shared" si="21"/>
        <v>1.5068785890315128E-2</v>
      </c>
      <c r="R67" s="37">
        <f t="shared" si="22"/>
        <v>4.5752835314434748E-2</v>
      </c>
      <c r="S67" s="35">
        <v>722.70699999999999</v>
      </c>
      <c r="T67" s="36">
        <f t="shared" si="23"/>
        <v>2.1579184695260656E-2</v>
      </c>
      <c r="U67" s="53">
        <f t="shared" si="29"/>
        <v>8.2668188709319912E-2</v>
      </c>
      <c r="V67" s="35">
        <v>796.10599999999999</v>
      </c>
      <c r="W67" s="36">
        <f t="shared" si="5"/>
        <v>2.639521526288835E-2</v>
      </c>
      <c r="X67" s="53">
        <f t="shared" si="6"/>
        <v>0.10342237154325495</v>
      </c>
      <c r="Y67" s="35">
        <v>254.27699999999999</v>
      </c>
      <c r="Z67" s="36">
        <f t="shared" si="24"/>
        <v>5.9738810841605261E-3</v>
      </c>
      <c r="AA67" s="53">
        <f t="shared" si="25"/>
        <v>1.8831863513063984E-2</v>
      </c>
      <c r="AB67" s="39">
        <v>1757554</v>
      </c>
      <c r="AC67" s="39">
        <f t="shared" si="26"/>
        <v>7079612</v>
      </c>
      <c r="AD67" s="39">
        <v>1155353</v>
      </c>
      <c r="AE67" s="39">
        <v>4592383</v>
      </c>
      <c r="AF67" s="32">
        <v>7.03</v>
      </c>
      <c r="AG67" s="32">
        <v>2.84</v>
      </c>
    </row>
    <row r="68" spans="1:33" s="14" customFormat="1" ht="15.75" customHeight="1">
      <c r="A68" s="140">
        <f t="shared" si="1"/>
        <v>43617</v>
      </c>
      <c r="B68" s="148" t="s">
        <v>69</v>
      </c>
      <c r="C68" s="27">
        <v>169.67789999999999</v>
      </c>
      <c r="D68" s="28">
        <f t="shared" ca="1" si="8"/>
        <v>1.0378509095679389E-2</v>
      </c>
      <c r="E68" s="28">
        <f t="shared" ref="E68:E70" si="30">AVERAGE(C65:C68)/AVERAGE(C61:C64)-1</f>
        <v>1.4233974016859552E-2</v>
      </c>
      <c r="F68" s="28">
        <f t="shared" ref="F68:F70" si="31">C68/C64-1</f>
        <v>1.1725499876573675E-2</v>
      </c>
      <c r="G68" s="28">
        <v>5.5680938689304238E-3</v>
      </c>
      <c r="H68" s="40">
        <v>6.5000000000000002E-2</v>
      </c>
      <c r="I68" s="56">
        <v>6.5000000000000002E-2</v>
      </c>
      <c r="J68" s="32">
        <v>3.8498999999999999</v>
      </c>
      <c r="K68" s="54">
        <v>3.9183999999999997</v>
      </c>
      <c r="L68" s="55">
        <v>4.3784912699999996</v>
      </c>
      <c r="M68" s="55">
        <v>4.4091142933333325</v>
      </c>
      <c r="N68" s="55">
        <v>4.8878330400000003</v>
      </c>
      <c r="O68" s="55">
        <v>5.0099356266666657</v>
      </c>
      <c r="P68" s="35">
        <v>5214.2700000000004</v>
      </c>
      <c r="Q68" s="36">
        <f t="shared" ref="Q68:Q70" si="32">(P68/P67)-1</f>
        <v>7.1077186347772159E-3</v>
      </c>
      <c r="R68" s="37">
        <f t="shared" ref="R68:R70" si="33">P68/P64-1</f>
        <v>3.3662671524801624E-2</v>
      </c>
      <c r="S68" s="35">
        <v>738.42100000000005</v>
      </c>
      <c r="T68" s="36">
        <f t="shared" ref="T68:T70" si="34">(S68/S67)-1</f>
        <v>2.1743251414473752E-2</v>
      </c>
      <c r="U68" s="53">
        <f t="shared" si="29"/>
        <v>6.5101465915270218E-2</v>
      </c>
      <c r="V68" s="35">
        <v>818.26800000000003</v>
      </c>
      <c r="W68" s="36">
        <f t="shared" si="5"/>
        <v>2.7838001472165752E-2</v>
      </c>
      <c r="X68" s="53">
        <f t="shared" si="6"/>
        <v>7.9126273129984215E-2</v>
      </c>
      <c r="Y68" s="35">
        <v>255.21299999999999</v>
      </c>
      <c r="Z68" s="36">
        <f t="shared" ref="Z68:Z70" si="35">(Y68/Y67)-1</f>
        <v>3.6810250238912268E-3</v>
      </c>
      <c r="AA68" s="53">
        <f t="shared" ref="AA68:AA70" si="36">(Y68/Y64)-1</f>
        <v>1.671194894390049E-2</v>
      </c>
      <c r="AB68" s="39">
        <v>1826761</v>
      </c>
      <c r="AC68" s="39">
        <f t="shared" ref="AC68:AC70" si="37">SUM(AB65:AB68)</f>
        <v>7172274</v>
      </c>
      <c r="AD68" s="39">
        <v>1172601</v>
      </c>
      <c r="AE68" s="39">
        <v>4665337</v>
      </c>
      <c r="AF68" s="32">
        <v>6.26</v>
      </c>
      <c r="AG68" s="32">
        <v>2.64</v>
      </c>
    </row>
    <row r="69" spans="1:33" ht="15.75" customHeight="1">
      <c r="A69" s="140">
        <f t="shared" ref="A69:A106" si="38">EDATE(A68,3)</f>
        <v>43709</v>
      </c>
      <c r="B69" s="148" t="s">
        <v>70</v>
      </c>
      <c r="C69" s="27">
        <v>173.63659999999999</v>
      </c>
      <c r="D69" s="28">
        <f t="shared" ca="1" si="8"/>
        <v>1.062231077449094E-2</v>
      </c>
      <c r="E69" s="28">
        <f t="shared" si="30"/>
        <v>1.1843793111614209E-2</v>
      </c>
      <c r="F69" s="28">
        <f t="shared" si="31"/>
        <v>1.1095246524801539E-2</v>
      </c>
      <c r="G69" s="28">
        <v>1.8611147003344541E-4</v>
      </c>
      <c r="H69" s="40">
        <v>5.5E-2</v>
      </c>
      <c r="I69" s="56">
        <v>0.06</v>
      </c>
      <c r="J69" s="32">
        <v>4.157</v>
      </c>
      <c r="K69" s="54">
        <v>3.9797666666666665</v>
      </c>
      <c r="L69" s="55">
        <v>4.5307143000000005</v>
      </c>
      <c r="M69" s="55">
        <v>4.3720390011111112</v>
      </c>
      <c r="N69" s="55">
        <v>5.1085373000000001</v>
      </c>
      <c r="O69" s="55">
        <v>4.8558459688888886</v>
      </c>
      <c r="P69" s="35">
        <v>5227.84</v>
      </c>
      <c r="Q69" s="36">
        <f t="shared" si="32"/>
        <v>2.6024735964957912E-3</v>
      </c>
      <c r="R69" s="37">
        <f t="shared" si="33"/>
        <v>2.8934248931768991E-2</v>
      </c>
      <c r="S69" s="35">
        <v>736.36199999999997</v>
      </c>
      <c r="T69" s="36">
        <f t="shared" si="34"/>
        <v>-2.7883822372333222E-3</v>
      </c>
      <c r="U69" s="53">
        <f t="shared" si="29"/>
        <v>3.3674774310648914E-2</v>
      </c>
      <c r="V69" s="35">
        <v>811.49300000000005</v>
      </c>
      <c r="W69" s="36">
        <f t="shared" si="5"/>
        <v>-8.2796834289010635E-3</v>
      </c>
      <c r="X69" s="53">
        <f t="shared" si="6"/>
        <v>3.1776183374210731E-2</v>
      </c>
      <c r="Y69" s="35">
        <v>256.43</v>
      </c>
      <c r="Z69" s="36">
        <f t="shared" si="35"/>
        <v>4.7685658645915119E-3</v>
      </c>
      <c r="AA69" s="53">
        <f t="shared" si="36"/>
        <v>1.6844977040391562E-2</v>
      </c>
      <c r="AB69" s="39">
        <v>1880610</v>
      </c>
      <c r="AC69" s="39">
        <f t="shared" si="37"/>
        <v>7285028</v>
      </c>
      <c r="AD69" s="39">
        <v>1216014</v>
      </c>
      <c r="AE69" s="39">
        <v>4738113</v>
      </c>
      <c r="AF69" s="32">
        <v>5.95</v>
      </c>
      <c r="AG69" s="32">
        <v>2.0299999999999998</v>
      </c>
    </row>
    <row r="70" spans="1:33" s="16" customFormat="1" ht="15.75" customHeight="1">
      <c r="A70" s="141">
        <f t="shared" si="38"/>
        <v>43800</v>
      </c>
      <c r="B70" s="149" t="s">
        <v>71</v>
      </c>
      <c r="C70" s="41">
        <v>172.0335</v>
      </c>
      <c r="D70" s="42">
        <f t="shared" ca="1" si="8"/>
        <v>1.2207618682791299E-2</v>
      </c>
      <c r="E70" s="42">
        <f t="shared" si="30"/>
        <v>1.2207618682791299E-2</v>
      </c>
      <c r="F70" s="42">
        <f t="shared" si="31"/>
        <v>1.693878274851035E-2</v>
      </c>
      <c r="G70" s="42">
        <v>8.8091859486161272E-3</v>
      </c>
      <c r="H70" s="59">
        <v>4.4999999999999998E-2</v>
      </c>
      <c r="I70" s="60">
        <v>4.8333333333333332E-2</v>
      </c>
      <c r="J70" s="61">
        <v>4.0309999999999997</v>
      </c>
      <c r="K70" s="62">
        <v>4.1183000000000005</v>
      </c>
      <c r="L70" s="63">
        <v>4.5199602999999993</v>
      </c>
      <c r="M70" s="63">
        <v>4.5827069633333331</v>
      </c>
      <c r="N70" s="63">
        <v>5.3426873999999991</v>
      </c>
      <c r="O70" s="63">
        <v>5.3704004766666662</v>
      </c>
      <c r="P70" s="64">
        <v>5320.25</v>
      </c>
      <c r="Q70" s="57">
        <f t="shared" si="32"/>
        <v>1.7676516496296646E-2</v>
      </c>
      <c r="R70" s="65">
        <f t="shared" si="33"/>
        <v>4.306151617159526E-2</v>
      </c>
      <c r="S70" s="64">
        <v>759.11199999999997</v>
      </c>
      <c r="T70" s="57">
        <f t="shared" si="34"/>
        <v>3.089513038424041E-2</v>
      </c>
      <c r="U70" s="65">
        <f t="shared" si="29"/>
        <v>7.3039306458065001E-2</v>
      </c>
      <c r="V70" s="64">
        <v>846.03599999999994</v>
      </c>
      <c r="W70" s="57">
        <f t="shared" ref="W70" si="39">(V70/V69)-1</f>
        <v>4.256721869443103E-2</v>
      </c>
      <c r="X70" s="58">
        <f t="shared" ref="X70" si="40">(V70/V66-1)</f>
        <v>9.0768443323066217E-2</v>
      </c>
      <c r="Y70" s="64">
        <v>258.63</v>
      </c>
      <c r="Z70" s="57">
        <f t="shared" si="35"/>
        <v>8.579339390866858E-3</v>
      </c>
      <c r="AA70" s="58">
        <f t="shared" si="36"/>
        <v>2.3195274699624457E-2</v>
      </c>
      <c r="AB70" s="52">
        <v>1924206</v>
      </c>
      <c r="AC70" s="52">
        <f t="shared" si="37"/>
        <v>7389131</v>
      </c>
      <c r="AD70" s="52">
        <v>1269611</v>
      </c>
      <c r="AE70" s="52">
        <v>4813579</v>
      </c>
      <c r="AF70" s="61">
        <v>5.57</v>
      </c>
      <c r="AG70" s="61">
        <v>1.68</v>
      </c>
    </row>
    <row r="71" spans="1:33" s="14" customFormat="1" ht="15.75" customHeight="1">
      <c r="A71" s="140">
        <f t="shared" si="38"/>
        <v>43891</v>
      </c>
      <c r="B71" s="148" t="s">
        <v>73</v>
      </c>
      <c r="C71" s="27">
        <v>167.60120000000001</v>
      </c>
      <c r="D71" s="28">
        <f t="shared" ca="1" si="8"/>
        <v>4.1399507040313921E-3</v>
      </c>
      <c r="E71" s="28">
        <f t="shared" ref="E71:E78" si="41">AVERAGE(C68:C71)/AVERAGE(C64:C67)-1</f>
        <v>1.099655258579757E-2</v>
      </c>
      <c r="F71" s="28">
        <f t="shared" ref="F71:F78" si="42">C71/C67-1</f>
        <v>4.1399507040313921E-3</v>
      </c>
      <c r="G71" s="28">
        <v>-2.2793457963674046E-2</v>
      </c>
      <c r="H71" s="40">
        <v>3.7499999999999999E-2</v>
      </c>
      <c r="I71" s="56">
        <v>4.1666666666666671E-2</v>
      </c>
      <c r="J71" s="32">
        <v>5.2053000000000003</v>
      </c>
      <c r="K71" s="54">
        <v>4.4665333333333335</v>
      </c>
      <c r="L71" s="55">
        <v>5.7419664299999997</v>
      </c>
      <c r="M71" s="55">
        <v>4.9379461497777779</v>
      </c>
      <c r="N71" s="55">
        <v>6.4649825999999999</v>
      </c>
      <c r="O71" s="55">
        <v>5.7244580044444451</v>
      </c>
      <c r="P71" s="35">
        <v>5348.49</v>
      </c>
      <c r="Q71" s="36">
        <f t="shared" ref="Q71:Q78" si="43">(P71/P70)-1</f>
        <v>5.3080212396032778E-3</v>
      </c>
      <c r="R71" s="37">
        <f t="shared" ref="R71:R78" si="44">P71/P67-1</f>
        <v>3.303157719890204E-2</v>
      </c>
      <c r="S71" s="35">
        <v>771.90800000000002</v>
      </c>
      <c r="T71" s="36">
        <f t="shared" ref="T71:T78" si="45">(S71/S70)-1</f>
        <v>1.6856537638714864E-2</v>
      </c>
      <c r="U71" s="53">
        <f t="shared" ref="U71:U78" si="46">(S71/S67-1)</f>
        <v>6.8078764976678086E-2</v>
      </c>
      <c r="V71" s="35">
        <v>863.62199999999996</v>
      </c>
      <c r="W71" s="36">
        <f t="shared" ref="W71:W74" si="47">(V71/V70)-1</f>
        <v>2.0786349517041947E-2</v>
      </c>
      <c r="X71" s="53">
        <f t="shared" ref="X71:X74" si="48">(V71/V67-1)</f>
        <v>8.4807801976118702E-2</v>
      </c>
      <c r="Y71" s="35">
        <v>258.14999999999998</v>
      </c>
      <c r="Z71" s="36">
        <f t="shared" ref="Z71:Z78" si="49">(Y71/Y70)-1</f>
        <v>-1.8559331864053119E-3</v>
      </c>
      <c r="AA71" s="53">
        <f t="shared" ref="AA71:AA78" si="50">(Y71/Y67)-1</f>
        <v>1.5231420852062971E-2</v>
      </c>
      <c r="AB71" s="39">
        <v>1868095</v>
      </c>
      <c r="AC71" s="39">
        <f t="shared" ref="AC71:AC78" si="51">SUM(AB68:AB71)</f>
        <v>7499672</v>
      </c>
      <c r="AD71" s="39">
        <v>1211460</v>
      </c>
      <c r="AE71" s="39">
        <v>4869686</v>
      </c>
      <c r="AF71" s="32">
        <v>5.09</v>
      </c>
      <c r="AG71" s="32">
        <v>1.83</v>
      </c>
    </row>
    <row r="72" spans="1:33" s="14" customFormat="1" ht="15.75" customHeight="1">
      <c r="A72" s="140">
        <f t="shared" si="38"/>
        <v>43983</v>
      </c>
      <c r="B72" s="148" t="s">
        <v>74</v>
      </c>
      <c r="C72" s="27">
        <v>152.47649999999999</v>
      </c>
      <c r="D72" s="28">
        <f t="shared" ref="D72:D78" ca="1" si="52">AVERAGE(OFFSET($C$1,MATCH(EDATE(A72,0),$A$1:$A$300,0)-1,,IF(MONTH($A72)=3,-1,IF(MONTH($A72)=6,-2,IF(MONTH($A72)=9,-3,-4)))))/AVERAGE(OFFSET($C$1,MATCH(EDATE(A72,-12),$A$1:$A$300,0)-1,,IF(MONTH($A72)=3,-1,IF(MONTH($A72)=6,-2,IF(MONTH($A72)=9,-3,-4)))))-1</f>
        <v>-4.9052239220578553E-2</v>
      </c>
      <c r="E72" s="28">
        <f t="shared" si="41"/>
        <v>-1.7328000096828444E-2</v>
      </c>
      <c r="F72" s="28">
        <f t="shared" si="42"/>
        <v>-0.10137678507336556</v>
      </c>
      <c r="G72" s="28">
        <v>-8.8877956370621569E-2</v>
      </c>
      <c r="H72" s="40">
        <v>2.2499999999999999E-2</v>
      </c>
      <c r="I72" s="56">
        <v>0.03</v>
      </c>
      <c r="J72" s="32">
        <v>5.4668999999999999</v>
      </c>
      <c r="K72" s="54">
        <v>5.3896333333333333</v>
      </c>
      <c r="L72" s="55">
        <v>6.1415154599999999</v>
      </c>
      <c r="M72" s="55">
        <v>5.9806964555555551</v>
      </c>
      <c r="N72" s="55">
        <v>6.7795026900000002</v>
      </c>
      <c r="O72" s="55">
        <v>6.731652033333333</v>
      </c>
      <c r="P72" s="35">
        <v>5325.46</v>
      </c>
      <c r="Q72" s="36">
        <f t="shared" si="43"/>
        <v>-4.3058882039602731E-3</v>
      </c>
      <c r="R72" s="37">
        <f t="shared" si="44"/>
        <v>2.1324173853674466E-2</v>
      </c>
      <c r="S72" s="35">
        <v>792.42899999999997</v>
      </c>
      <c r="T72" s="36">
        <f t="shared" si="45"/>
        <v>2.6584774351347429E-2</v>
      </c>
      <c r="U72" s="53">
        <f t="shared" si="46"/>
        <v>7.313984840626131E-2</v>
      </c>
      <c r="V72" s="35">
        <v>898.18299999999999</v>
      </c>
      <c r="W72" s="36">
        <f t="shared" si="47"/>
        <v>4.0018665573595902E-2</v>
      </c>
      <c r="X72" s="53">
        <f t="shared" si="48"/>
        <v>9.7663601656181154E-2</v>
      </c>
      <c r="Y72" s="35">
        <v>257.00400000000002</v>
      </c>
      <c r="Z72" s="36">
        <f t="shared" si="49"/>
        <v>-4.4392794886691789E-3</v>
      </c>
      <c r="AA72" s="53">
        <f t="shared" si="50"/>
        <v>7.0176675953028678E-3</v>
      </c>
      <c r="AB72" s="39">
        <v>1752724</v>
      </c>
      <c r="AC72" s="39">
        <f t="shared" si="51"/>
        <v>7425635</v>
      </c>
      <c r="AD72" s="39">
        <v>1066604</v>
      </c>
      <c r="AE72" s="39">
        <v>4763689</v>
      </c>
      <c r="AF72" s="32">
        <v>4.9400000000000004</v>
      </c>
      <c r="AG72" s="32">
        <v>2.2599999999999998</v>
      </c>
    </row>
    <row r="73" spans="1:33" ht="15.75" customHeight="1">
      <c r="A73" s="140">
        <f t="shared" si="38"/>
        <v>44075</v>
      </c>
      <c r="B73" s="148" t="s">
        <v>75</v>
      </c>
      <c r="C73" s="27">
        <v>168.3655</v>
      </c>
      <c r="D73" s="28">
        <f t="shared" ca="1" si="52"/>
        <v>-4.2690014811121335E-2</v>
      </c>
      <c r="E73" s="28">
        <f t="shared" si="41"/>
        <v>-2.7842512879517445E-2</v>
      </c>
      <c r="F73" s="28">
        <f t="shared" si="42"/>
        <v>-3.0357079095075568E-2</v>
      </c>
      <c r="G73" s="28">
        <v>7.9180121257878877E-2</v>
      </c>
      <c r="H73" s="40">
        <v>0.02</v>
      </c>
      <c r="I73" s="56">
        <v>2.0833333333333336E-2</v>
      </c>
      <c r="J73" s="32">
        <v>5.61</v>
      </c>
      <c r="K73" s="54">
        <v>5.3844333333333338</v>
      </c>
      <c r="L73" s="55">
        <v>6.6113850000000012</v>
      </c>
      <c r="M73" s="55">
        <v>6.3713999633333342</v>
      </c>
      <c r="N73" s="55">
        <v>7.248120000000001</v>
      </c>
      <c r="O73" s="55">
        <v>7.0670687500000007</v>
      </c>
      <c r="P73" s="35">
        <v>5391.75</v>
      </c>
      <c r="Q73" s="36">
        <f t="shared" si="43"/>
        <v>1.2447750992402584E-2</v>
      </c>
      <c r="R73" s="37">
        <f t="shared" si="44"/>
        <v>3.1353293138274951E-2</v>
      </c>
      <c r="S73" s="35">
        <v>868.44200000000001</v>
      </c>
      <c r="T73" s="36">
        <f t="shared" si="45"/>
        <v>9.5924051239921759E-2</v>
      </c>
      <c r="U73" s="53">
        <f t="shared" si="46"/>
        <v>0.17936829983078972</v>
      </c>
      <c r="V73" s="35">
        <v>1016.468</v>
      </c>
      <c r="W73" s="36">
        <f t="shared" si="47"/>
        <v>0.13169365262980937</v>
      </c>
      <c r="X73" s="53">
        <f t="shared" si="48"/>
        <v>0.25258997921115767</v>
      </c>
      <c r="Y73" s="35">
        <v>259.95100000000002</v>
      </c>
      <c r="Z73" s="36">
        <f t="shared" si="49"/>
        <v>1.1466747599259142E-2</v>
      </c>
      <c r="AA73" s="53">
        <f t="shared" si="50"/>
        <v>1.3730842725110159E-2</v>
      </c>
      <c r="AB73" s="39">
        <v>1929323</v>
      </c>
      <c r="AC73" s="39">
        <f t="shared" si="51"/>
        <v>7474348</v>
      </c>
      <c r="AD73" s="39">
        <v>1200311</v>
      </c>
      <c r="AE73" s="39">
        <v>4747986</v>
      </c>
      <c r="AF73" s="32">
        <v>4.91</v>
      </c>
      <c r="AG73" s="32">
        <v>1.53</v>
      </c>
    </row>
    <row r="74" spans="1:33" s="16" customFormat="1" ht="15.75" customHeight="1">
      <c r="A74" s="141">
        <f t="shared" si="38"/>
        <v>44166</v>
      </c>
      <c r="B74" s="149" t="s">
        <v>76</v>
      </c>
      <c r="C74" s="41">
        <v>171.45910000000001</v>
      </c>
      <c r="D74" s="42">
        <f t="shared" ca="1" si="52"/>
        <v>-3.2767506495341547E-2</v>
      </c>
      <c r="E74" s="42">
        <f t="shared" si="41"/>
        <v>-3.2767506495341547E-2</v>
      </c>
      <c r="F74" s="42">
        <f t="shared" si="42"/>
        <v>-3.3388845777130305E-3</v>
      </c>
      <c r="G74" s="42">
        <v>3.839450837450209E-2</v>
      </c>
      <c r="H74" s="59">
        <v>0.02</v>
      </c>
      <c r="I74" s="60">
        <v>0.02</v>
      </c>
      <c r="J74" s="61">
        <v>5.1925999999999997</v>
      </c>
      <c r="K74" s="62">
        <v>5.4013</v>
      </c>
      <c r="L74" s="63">
        <v>6.3432801599999999</v>
      </c>
      <c r="M74" s="63">
        <v>6.4655361433333338</v>
      </c>
      <c r="N74" s="63">
        <v>7.0982841999999993</v>
      </c>
      <c r="O74" s="63">
        <v>7.1909307333333325</v>
      </c>
      <c r="P74" s="64">
        <v>5560.59</v>
      </c>
      <c r="Q74" s="57">
        <f t="shared" si="43"/>
        <v>3.1314508276533592E-2</v>
      </c>
      <c r="R74" s="65">
        <f t="shared" si="44"/>
        <v>4.517456886424509E-2</v>
      </c>
      <c r="S74" s="64">
        <v>934.75800000000004</v>
      </c>
      <c r="T74" s="57">
        <f t="shared" si="45"/>
        <v>7.6362036842990033E-2</v>
      </c>
      <c r="U74" s="65">
        <f t="shared" si="46"/>
        <v>0.23138351126052559</v>
      </c>
      <c r="V74" s="64">
        <v>1113.635</v>
      </c>
      <c r="W74" s="57">
        <f t="shared" si="47"/>
        <v>9.5592778129759193E-2</v>
      </c>
      <c r="X74" s="58">
        <f t="shared" si="48"/>
        <v>0.31629741524001354</v>
      </c>
      <c r="Y74" s="64">
        <v>262.005</v>
      </c>
      <c r="Z74" s="57">
        <f t="shared" si="49"/>
        <v>7.9014891267967791E-3</v>
      </c>
      <c r="AA74" s="58">
        <f t="shared" si="50"/>
        <v>1.3049530216912242E-2</v>
      </c>
      <c r="AB74" s="52">
        <v>2059455</v>
      </c>
      <c r="AC74" s="52">
        <f t="shared" si="51"/>
        <v>7609597</v>
      </c>
      <c r="AD74" s="52">
        <v>1326629</v>
      </c>
      <c r="AE74" s="52">
        <v>4805004</v>
      </c>
      <c r="AF74" s="61">
        <v>4.55</v>
      </c>
      <c r="AG74" s="61">
        <v>1.83</v>
      </c>
    </row>
    <row r="75" spans="1:33" ht="15.75" customHeight="1">
      <c r="A75" s="140">
        <f t="shared" si="38"/>
        <v>44256</v>
      </c>
      <c r="B75" s="148" t="s">
        <v>80</v>
      </c>
      <c r="C75" s="27">
        <v>170.53380000000001</v>
      </c>
      <c r="D75" s="28">
        <f t="shared" ca="1" si="52"/>
        <v>1.7497488084810886E-2</v>
      </c>
      <c r="E75" s="28">
        <f t="shared" si="41"/>
        <v>-2.9452117375640796E-2</v>
      </c>
      <c r="F75" s="28">
        <f t="shared" si="42"/>
        <v>1.7497488084810886E-2</v>
      </c>
      <c r="G75" s="28">
        <v>8.9580534974698089E-3</v>
      </c>
      <c r="H75" s="40">
        <v>2.75E-2</v>
      </c>
      <c r="I75" s="56">
        <v>2.2499999999999999E-2</v>
      </c>
      <c r="J75" s="32">
        <v>5.6344000000000003</v>
      </c>
      <c r="K75" s="54">
        <v>5.4738000000000007</v>
      </c>
      <c r="L75" s="55">
        <v>6.704936</v>
      </c>
      <c r="M75" s="55">
        <v>6.5993957400000012</v>
      </c>
      <c r="N75" s="55">
        <v>7.8092784000000011</v>
      </c>
      <c r="O75" s="55">
        <v>7.5481877400000021</v>
      </c>
      <c r="P75" s="35">
        <v>5674.72</v>
      </c>
      <c r="Q75" s="36">
        <f>(P75/P74)-1</f>
        <v>2.0524800425854028E-2</v>
      </c>
      <c r="R75" s="37">
        <f>P75/P71-1</f>
        <v>6.0994785444116184E-2</v>
      </c>
      <c r="S75" s="35">
        <v>1011.948</v>
      </c>
      <c r="T75" s="36">
        <f t="shared" si="45"/>
        <v>8.2577522738505493E-2</v>
      </c>
      <c r="U75" s="53">
        <f t="shared" si="46"/>
        <v>0.31096970105245703</v>
      </c>
      <c r="V75" s="35">
        <v>1231.299</v>
      </c>
      <c r="W75" s="36">
        <f t="shared" ref="W75:W78" si="53">(V75/V74)-1</f>
        <v>0.10565759876440661</v>
      </c>
      <c r="X75" s="53">
        <f t="shared" ref="X75:X78" si="54">(V75/V71-1)</f>
        <v>0.42573834385877163</v>
      </c>
      <c r="Y75" s="35">
        <v>264.91000000000003</v>
      </c>
      <c r="Z75" s="36">
        <f t="shared" si="49"/>
        <v>1.1087574664605748E-2</v>
      </c>
      <c r="AA75" s="53">
        <f t="shared" si="50"/>
        <v>2.6186325779585795E-2</v>
      </c>
      <c r="AB75" s="39">
        <v>2156670</v>
      </c>
      <c r="AC75" s="39">
        <f t="shared" si="51"/>
        <v>7898172</v>
      </c>
      <c r="AD75" s="39">
        <v>1287344</v>
      </c>
      <c r="AE75" s="39">
        <v>4880888</v>
      </c>
      <c r="AF75" s="32">
        <v>4.3899999999999997</v>
      </c>
      <c r="AG75" s="32">
        <v>2.08</v>
      </c>
    </row>
    <row r="76" spans="1:33" ht="15.75" customHeight="1">
      <c r="A76" s="140">
        <f t="shared" si="38"/>
        <v>44348</v>
      </c>
      <c r="B76" s="148" t="s">
        <v>81</v>
      </c>
      <c r="C76" s="27">
        <v>171.3783</v>
      </c>
      <c r="D76" s="28">
        <f t="shared" ca="1" si="52"/>
        <v>6.8215936317962855E-2</v>
      </c>
      <c r="E76" s="28">
        <f t="shared" si="41"/>
        <v>2.4016451875620293E-2</v>
      </c>
      <c r="F76" s="28">
        <f t="shared" si="42"/>
        <v>0.12396533236269192</v>
      </c>
      <c r="G76" s="28">
        <v>-7.0694074746414648E-3</v>
      </c>
      <c r="H76" s="66">
        <v>4.2500000000000003E-2</v>
      </c>
      <c r="I76" s="67">
        <v>3.5000000000000003E-2</v>
      </c>
      <c r="J76" s="68">
        <v>4.9690000000000003</v>
      </c>
      <c r="K76" s="69">
        <v>5.2923</v>
      </c>
      <c r="L76" s="70">
        <v>5.9826760000000005</v>
      </c>
      <c r="M76" s="70">
        <v>6.3788091900000001</v>
      </c>
      <c r="N76" s="70">
        <v>6.9670348999999998</v>
      </c>
      <c r="O76" s="70">
        <v>7.4005759100000006</v>
      </c>
      <c r="P76" s="71">
        <v>5769.98</v>
      </c>
      <c r="Q76" s="72">
        <f t="shared" si="43"/>
        <v>1.6786731327713023E-2</v>
      </c>
      <c r="R76" s="73">
        <f t="shared" si="44"/>
        <v>8.3470723655796775E-2</v>
      </c>
      <c r="S76" s="71">
        <v>1075.7329999999999</v>
      </c>
      <c r="T76" s="72">
        <f t="shared" si="45"/>
        <v>6.3031894919501674E-2</v>
      </c>
      <c r="U76" s="74">
        <f t="shared" si="46"/>
        <v>0.35751341760586741</v>
      </c>
      <c r="V76" s="71">
        <v>1325.0640000000001</v>
      </c>
      <c r="W76" s="72">
        <f t="shared" si="53"/>
        <v>7.6151284131636743E-2</v>
      </c>
      <c r="X76" s="74">
        <f t="shared" si="54"/>
        <v>0.47527174306349607</v>
      </c>
      <c r="Y76" s="71">
        <v>270.66399999999999</v>
      </c>
      <c r="Z76" s="72">
        <f t="shared" si="49"/>
        <v>2.1720584349401495E-2</v>
      </c>
      <c r="AA76" s="74">
        <f t="shared" si="50"/>
        <v>5.3150923721031473E-2</v>
      </c>
      <c r="AB76" s="39">
        <v>2203639</v>
      </c>
      <c r="AC76" s="39">
        <f t="shared" si="51"/>
        <v>8349087</v>
      </c>
      <c r="AD76" s="39">
        <v>1306327</v>
      </c>
      <c r="AE76" s="39">
        <v>5120611</v>
      </c>
      <c r="AF76" s="68">
        <v>4.6100000000000003</v>
      </c>
      <c r="AG76" s="68">
        <v>2.87</v>
      </c>
    </row>
    <row r="77" spans="1:33" ht="15.75" customHeight="1">
      <c r="A77" s="140">
        <f t="shared" si="38"/>
        <v>44440</v>
      </c>
      <c r="B77" s="148" t="s">
        <v>82</v>
      </c>
      <c r="C77" s="27">
        <v>175.45869999999999</v>
      </c>
      <c r="D77" s="28">
        <f t="shared" ca="1" si="52"/>
        <v>5.9224081735604228E-2</v>
      </c>
      <c r="E77" s="28">
        <f t="shared" si="41"/>
        <v>4.2928387935562418E-2</v>
      </c>
      <c r="F77" s="28">
        <f t="shared" si="42"/>
        <v>4.2129771241733005E-2</v>
      </c>
      <c r="G77" s="28">
        <v>1.3524426255713262E-3</v>
      </c>
      <c r="H77" s="40">
        <v>6.25E-2</v>
      </c>
      <c r="I77" s="56">
        <v>5.2499999999999998E-2</v>
      </c>
      <c r="J77" s="32">
        <v>5.4429999999999996</v>
      </c>
      <c r="K77" s="54">
        <v>5.2330666666666668</v>
      </c>
      <c r="L77" s="55">
        <v>6.4036894999999987</v>
      </c>
      <c r="M77" s="55">
        <v>6.1676923733333338</v>
      </c>
      <c r="N77" s="55">
        <v>7.4748718999999992</v>
      </c>
      <c r="O77" s="55">
        <v>7.2111658666666676</v>
      </c>
      <c r="P77" s="35">
        <v>5944.21</v>
      </c>
      <c r="Q77" s="36">
        <f t="shared" si="43"/>
        <v>3.0195945219914089E-2</v>
      </c>
      <c r="R77" s="37">
        <f t="shared" si="44"/>
        <v>0.10246394955255722</v>
      </c>
      <c r="S77" s="35">
        <v>1084.3119999999999</v>
      </c>
      <c r="T77" s="36">
        <f t="shared" si="45"/>
        <v>7.9750272604819372E-3</v>
      </c>
      <c r="U77" s="53">
        <f t="shared" si="46"/>
        <v>0.24857157990976941</v>
      </c>
      <c r="V77" s="35">
        <v>1326.913</v>
      </c>
      <c r="W77" s="36">
        <f t="shared" si="53"/>
        <v>1.3954042974526626E-3</v>
      </c>
      <c r="X77" s="53">
        <f t="shared" si="54"/>
        <v>0.30541541888185364</v>
      </c>
      <c r="Y77" s="35">
        <v>273.887</v>
      </c>
      <c r="Z77" s="36">
        <f t="shared" si="49"/>
        <v>1.1907752785741854E-2</v>
      </c>
      <c r="AA77" s="53">
        <f t="shared" si="50"/>
        <v>5.3610103442571777E-2</v>
      </c>
      <c r="AB77" s="39">
        <v>2295851</v>
      </c>
      <c r="AC77" s="39">
        <f t="shared" si="51"/>
        <v>8715615</v>
      </c>
      <c r="AD77" s="39">
        <v>1413002</v>
      </c>
      <c r="AE77" s="39">
        <v>5333302</v>
      </c>
      <c r="AF77" s="32">
        <v>4.88</v>
      </c>
      <c r="AG77" s="32">
        <v>3.28</v>
      </c>
    </row>
    <row r="78" spans="1:33" s="16" customFormat="1" ht="15.75" customHeight="1">
      <c r="A78" s="141">
        <f t="shared" si="38"/>
        <v>44531</v>
      </c>
      <c r="B78" s="149" t="s">
        <v>83</v>
      </c>
      <c r="C78" s="41">
        <v>173.96</v>
      </c>
      <c r="D78" s="42">
        <f t="shared" ca="1" si="52"/>
        <v>4.7625989483594866E-2</v>
      </c>
      <c r="E78" s="42">
        <f t="shared" si="41"/>
        <v>4.7625989483594866E-2</v>
      </c>
      <c r="F78" s="42">
        <f t="shared" si="42"/>
        <v>1.4585985812359814E-2</v>
      </c>
      <c r="G78" s="42">
        <v>1.3175208604406352E-2</v>
      </c>
      <c r="H78" s="59">
        <v>9.2499999999999999E-2</v>
      </c>
      <c r="I78" s="60">
        <v>8.2500000000000004E-2</v>
      </c>
      <c r="J78" s="61">
        <v>5.5698999999999996</v>
      </c>
      <c r="K78" s="62">
        <v>5.5844666666666667</v>
      </c>
      <c r="L78" s="63">
        <v>6.2978859299999996</v>
      </c>
      <c r="M78" s="63">
        <v>6.3875129733333331</v>
      </c>
      <c r="N78" s="63">
        <v>7.416878839999999</v>
      </c>
      <c r="O78" s="63">
        <v>7.531025597777778</v>
      </c>
      <c r="P78" s="64">
        <v>6120.04</v>
      </c>
      <c r="Q78" s="57">
        <f t="shared" si="43"/>
        <v>2.9580045119536491E-2</v>
      </c>
      <c r="R78" s="65">
        <f t="shared" si="44"/>
        <v>0.10060982737443336</v>
      </c>
      <c r="S78" s="64">
        <v>1100.9880000000001</v>
      </c>
      <c r="T78" s="57">
        <f t="shared" si="45"/>
        <v>1.5379337312507957E-2</v>
      </c>
      <c r="U78" s="65">
        <f t="shared" si="46"/>
        <v>0.17783212339450416</v>
      </c>
      <c r="V78" s="64">
        <v>1342.671</v>
      </c>
      <c r="W78" s="57">
        <f t="shared" si="53"/>
        <v>1.1875684389255348E-2</v>
      </c>
      <c r="X78" s="58">
        <f t="shared" si="54"/>
        <v>0.20566523142681414</v>
      </c>
      <c r="Y78" s="64">
        <v>280.80799999999999</v>
      </c>
      <c r="Z78" s="57">
        <f t="shared" si="49"/>
        <v>2.5269545469482013E-2</v>
      </c>
      <c r="AA78" s="58">
        <f t="shared" si="50"/>
        <v>7.1765805996068854E-2</v>
      </c>
      <c r="AB78" s="52">
        <v>2355982</v>
      </c>
      <c r="AC78" s="52">
        <f t="shared" si="51"/>
        <v>9012142</v>
      </c>
      <c r="AD78" s="52">
        <v>1523898</v>
      </c>
      <c r="AE78" s="52">
        <v>5530571</v>
      </c>
      <c r="AF78" s="61">
        <v>5.32</v>
      </c>
      <c r="AG78" s="61">
        <v>4.0999999999999996</v>
      </c>
    </row>
    <row r="79" spans="1:33" ht="15.75" customHeight="1">
      <c r="A79" s="140">
        <f t="shared" si="38"/>
        <v>44621</v>
      </c>
      <c r="B79" s="148" t="s">
        <v>84</v>
      </c>
      <c r="C79" s="27">
        <v>173.04650000000001</v>
      </c>
      <c r="D79" s="28">
        <f t="shared" ref="D79:D94" ca="1" si="55">AVERAGE(OFFSET($C$1,MATCH(EDATE(A79,0),$A$1:$A$300,0)-1,,IF(MONTH($A79)=3,-1,IF(MONTH($A79)=6,-2,IF(MONTH($A79)=9,-3,-4)))))/AVERAGE(OFFSET($C$1,MATCH(EDATE(A79,-12),$A$1:$A$300,0)-1,,IF(MONTH($A79)=3,-1,IF(MONTH($A79)=6,-2,IF(MONTH($A79)=9,-3,-4)))))-1</f>
        <v>1.4734322462760963E-2</v>
      </c>
      <c r="E79" s="28">
        <f t="shared" ref="E79:E94" si="56">AVERAGE(C76:C79)/AVERAGE(C72:C75)-1</f>
        <v>4.6781785328443126E-2</v>
      </c>
      <c r="F79" s="28">
        <f t="shared" ref="F79:F94" si="57">C79/C75-1</f>
        <v>1.4734322462760963E-2</v>
      </c>
      <c r="G79" s="28">
        <v>7.4156452167848386E-3</v>
      </c>
      <c r="H79" s="40">
        <v>0.11749999999999999</v>
      </c>
      <c r="I79" s="56">
        <v>0.10583333333333333</v>
      </c>
      <c r="J79" s="32">
        <v>4.74</v>
      </c>
      <c r="K79" s="54">
        <v>5.2266000000000004</v>
      </c>
      <c r="L79" s="55">
        <v>5.221584</v>
      </c>
      <c r="M79" s="55">
        <v>5.8673811600000008</v>
      </c>
      <c r="N79" s="55">
        <v>6.2392620000000001</v>
      </c>
      <c r="O79" s="55">
        <v>7.0140972000000001</v>
      </c>
      <c r="P79" s="35">
        <v>6315.93</v>
      </c>
      <c r="Q79" s="36">
        <f t="shared" ref="Q79:Q94" si="58">(P79/P78)-1</f>
        <v>3.2007960732282958E-2</v>
      </c>
      <c r="R79" s="37">
        <f t="shared" ref="R79:R94" si="59">P79/P75-1</f>
        <v>0.11299412129585251</v>
      </c>
      <c r="S79" s="35">
        <v>1161.4179999999999</v>
      </c>
      <c r="T79" s="36">
        <f t="shared" ref="T79:T94" si="60">(S79/S78)-1</f>
        <v>5.4887065072461994E-2</v>
      </c>
      <c r="U79" s="53">
        <f t="shared" ref="U79:U94" si="61">(S79/S75-1)</f>
        <v>0.14770521805468251</v>
      </c>
      <c r="V79" s="35">
        <v>1435.019</v>
      </c>
      <c r="W79" s="36">
        <f t="shared" ref="W79:W82" si="62">(V79/V78)-1</f>
        <v>6.877932121867536E-2</v>
      </c>
      <c r="X79" s="53">
        <f t="shared" ref="X79:X82" si="63">(V79/V75-1)</f>
        <v>0.16545128356313121</v>
      </c>
      <c r="Y79" s="35">
        <v>287.553</v>
      </c>
      <c r="Z79" s="36">
        <f t="shared" ref="Z79:Z94" si="64">(Y79/Y78)-1</f>
        <v>2.4019970940998947E-2</v>
      </c>
      <c r="AA79" s="53">
        <f t="shared" ref="AA79:AA94" si="65">(Y79/Y75)-1</f>
        <v>8.5474312030500821E-2</v>
      </c>
      <c r="AB79" s="39">
        <v>2319528</v>
      </c>
      <c r="AC79" s="39">
        <f t="shared" ref="AC79:AC94" si="66">SUM(AB76:AB79)</f>
        <v>9175000</v>
      </c>
      <c r="AD79" s="39">
        <v>1475027</v>
      </c>
      <c r="AE79" s="39">
        <v>5718254</v>
      </c>
      <c r="AF79" s="32">
        <v>6.08</v>
      </c>
      <c r="AG79" s="32">
        <v>4.7699999999999996</v>
      </c>
    </row>
    <row r="80" spans="1:33" ht="15.75" customHeight="1">
      <c r="A80" s="140">
        <f t="shared" si="38"/>
        <v>44713</v>
      </c>
      <c r="B80" s="148" t="s">
        <v>85</v>
      </c>
      <c r="C80" s="27">
        <v>177.45169999999999</v>
      </c>
      <c r="D80" s="28">
        <f t="shared" ca="1" si="55"/>
        <v>2.5112009782631173E-2</v>
      </c>
      <c r="E80" s="28">
        <f t="shared" si="56"/>
        <v>2.6667480275009314E-2</v>
      </c>
      <c r="F80" s="28">
        <f t="shared" si="57"/>
        <v>3.5438559024100424E-2</v>
      </c>
      <c r="G80" s="28">
        <v>1.1372566720550203E-2</v>
      </c>
      <c r="H80" s="66">
        <v>0.13250000000000001</v>
      </c>
      <c r="I80" s="67">
        <v>0.12583333333333335</v>
      </c>
      <c r="J80" s="68">
        <v>5.26</v>
      </c>
      <c r="K80" s="69">
        <v>4.9214999999999991</v>
      </c>
      <c r="L80" s="70">
        <v>5.5566639999999996</v>
      </c>
      <c r="M80" s="70">
        <v>5.2407412999999998</v>
      </c>
      <c r="N80" s="70">
        <v>6.4787419999999996</v>
      </c>
      <c r="O80" s="70">
        <v>6.1838647499999988</v>
      </c>
      <c r="P80" s="71">
        <v>6455.85</v>
      </c>
      <c r="Q80" s="72">
        <f t="shared" si="58"/>
        <v>2.2153507084467394E-2</v>
      </c>
      <c r="R80" s="73">
        <f t="shared" si="59"/>
        <v>0.11886869625198027</v>
      </c>
      <c r="S80" s="71">
        <v>1190.9082856844225</v>
      </c>
      <c r="T80" s="72">
        <f t="shared" si="60"/>
        <v>2.5391621005032228E-2</v>
      </c>
      <c r="U80" s="74">
        <f t="shared" si="61"/>
        <v>0.10706679602133851</v>
      </c>
      <c r="V80" s="71">
        <v>1466.7950257916925</v>
      </c>
      <c r="W80" s="72">
        <f t="shared" si="62"/>
        <v>2.2143278794003685E-2</v>
      </c>
      <c r="X80" s="74">
        <f t="shared" si="63"/>
        <v>0.10696164546896791</v>
      </c>
      <c r="Y80" s="71">
        <v>294.99599999999998</v>
      </c>
      <c r="Z80" s="72">
        <f t="shared" si="64"/>
        <v>2.5883924007052528E-2</v>
      </c>
      <c r="AA80" s="74">
        <f t="shared" si="65"/>
        <v>8.9897437413176462E-2</v>
      </c>
      <c r="AB80" s="39">
        <v>2517481</v>
      </c>
      <c r="AC80" s="39">
        <f t="shared" si="66"/>
        <v>9488842</v>
      </c>
      <c r="AD80" s="39">
        <v>1563936</v>
      </c>
      <c r="AE80" s="39">
        <v>5975863</v>
      </c>
      <c r="AF80" s="68">
        <v>6.82</v>
      </c>
      <c r="AG80" s="68">
        <v>5.01</v>
      </c>
    </row>
    <row r="81" spans="1:33" ht="15.75" customHeight="1">
      <c r="A81" s="140">
        <f t="shared" si="38"/>
        <v>44805</v>
      </c>
      <c r="B81" s="148" t="s">
        <v>86</v>
      </c>
      <c r="C81" s="27">
        <v>183.04169999999999</v>
      </c>
      <c r="D81" s="28">
        <f t="shared" ca="1" si="55"/>
        <v>3.1252440222756972E-2</v>
      </c>
      <c r="E81" s="28">
        <f t="shared" si="56"/>
        <v>2.710393378684639E-2</v>
      </c>
      <c r="F81" s="28">
        <f t="shared" si="57"/>
        <v>4.3218147632462678E-2</v>
      </c>
      <c r="G81" s="28">
        <v>1.0203656536752703E-2</v>
      </c>
      <c r="H81" s="40">
        <v>0.13750000000000001</v>
      </c>
      <c r="I81" s="56">
        <v>0.13583333333333333</v>
      </c>
      <c r="J81" s="32">
        <v>5.4154999999999998</v>
      </c>
      <c r="K81" s="54">
        <v>5.2495666666666665</v>
      </c>
      <c r="L81" s="55">
        <v>5.3608034499999997</v>
      </c>
      <c r="M81" s="55">
        <v>5.2850887344444448</v>
      </c>
      <c r="N81" s="55">
        <v>6.1303459999999994</v>
      </c>
      <c r="O81" s="55">
        <v>6.1750652700000002</v>
      </c>
      <c r="P81" s="35">
        <v>6370.34</v>
      </c>
      <c r="Q81" s="36">
        <f t="shared" si="58"/>
        <v>-1.3245351115654835E-2</v>
      </c>
      <c r="R81" s="37">
        <f t="shared" si="59"/>
        <v>7.1688247891645851E-2</v>
      </c>
      <c r="S81" s="35">
        <v>1173.826631314002</v>
      </c>
      <c r="T81" s="36">
        <f t="shared" si="60"/>
        <v>-1.4343383597002601E-2</v>
      </c>
      <c r="U81" s="53">
        <f t="shared" si="61"/>
        <v>8.2554312148165998E-2</v>
      </c>
      <c r="V81" s="35">
        <v>1440.88680873564</v>
      </c>
      <c r="W81" s="36">
        <f t="shared" si="62"/>
        <v>-1.7663147611281738E-2</v>
      </c>
      <c r="X81" s="53">
        <f t="shared" si="63"/>
        <v>8.5893957430245971E-2</v>
      </c>
      <c r="Y81" s="35">
        <v>296.34100000000001</v>
      </c>
      <c r="Z81" s="36">
        <f t="shared" si="64"/>
        <v>4.5593838560524791E-3</v>
      </c>
      <c r="AA81" s="53">
        <f t="shared" si="65"/>
        <v>8.1982715499457903E-2</v>
      </c>
      <c r="AB81" s="39">
        <v>2601182</v>
      </c>
      <c r="AC81" s="39">
        <f t="shared" si="66"/>
        <v>9794173</v>
      </c>
      <c r="AD81" s="39">
        <v>1626419</v>
      </c>
      <c r="AE81" s="39">
        <v>6189280</v>
      </c>
      <c r="AF81" s="32">
        <v>7.01</v>
      </c>
      <c r="AG81" s="32">
        <v>5.23</v>
      </c>
    </row>
    <row r="82" spans="1:33" s="16" customFormat="1" ht="15.75" customHeight="1">
      <c r="A82" s="141">
        <f t="shared" si="38"/>
        <v>44896</v>
      </c>
      <c r="B82" s="149" t="s">
        <v>87</v>
      </c>
      <c r="C82" s="41">
        <v>178.6464</v>
      </c>
      <c r="D82" s="42">
        <f t="shared" ca="1" si="55"/>
        <v>3.0167179011841849E-2</v>
      </c>
      <c r="E82" s="42">
        <f t="shared" si="56"/>
        <v>3.0167179011841849E-2</v>
      </c>
      <c r="F82" s="42">
        <f t="shared" si="57"/>
        <v>2.6939526327891317E-2</v>
      </c>
      <c r="G82" s="42">
        <v>3.9872309685842211E-3</v>
      </c>
      <c r="H82" s="59">
        <v>0.13750000000000001</v>
      </c>
      <c r="I82" s="60">
        <v>0.13750000000000001</v>
      </c>
      <c r="J82" s="61">
        <v>5.2804000000000002</v>
      </c>
      <c r="K82" s="62">
        <v>5.2632000000000003</v>
      </c>
      <c r="L82" s="63">
        <v>5.6526681999999999</v>
      </c>
      <c r="M82" s="63">
        <v>5.4305697599999991</v>
      </c>
      <c r="N82" s="63">
        <v>6.38030732</v>
      </c>
      <c r="O82" s="63">
        <v>6.1989969600000006</v>
      </c>
      <c r="P82" s="64">
        <v>6474.09</v>
      </c>
      <c r="Q82" s="57">
        <f t="shared" si="58"/>
        <v>1.6286414853838194E-2</v>
      </c>
      <c r="R82" s="65">
        <f t="shared" si="59"/>
        <v>5.7850929078894886E-2</v>
      </c>
      <c r="S82" s="64">
        <v>1161.0060000000001</v>
      </c>
      <c r="T82" s="57">
        <f t="shared" si="60"/>
        <v>-1.0922082505191E-2</v>
      </c>
      <c r="U82" s="65">
        <f t="shared" si="61"/>
        <v>5.4512855725947995E-2</v>
      </c>
      <c r="V82" s="64">
        <v>1413.4771473599535</v>
      </c>
      <c r="W82" s="57">
        <f t="shared" si="62"/>
        <v>-1.9022772093901019E-2</v>
      </c>
      <c r="X82" s="58">
        <f t="shared" si="63"/>
        <v>5.2735292085666075E-2</v>
      </c>
      <c r="Y82" s="64">
        <v>298.81200000000001</v>
      </c>
      <c r="Z82" s="57">
        <f t="shared" si="64"/>
        <v>8.3383669488865664E-3</v>
      </c>
      <c r="AA82" s="58">
        <f t="shared" si="65"/>
        <v>6.411498247913161E-2</v>
      </c>
      <c r="AB82" s="52">
        <v>2641485</v>
      </c>
      <c r="AC82" s="52">
        <f t="shared" si="66"/>
        <v>10079676</v>
      </c>
      <c r="AD82" s="52">
        <v>1691277</v>
      </c>
      <c r="AE82" s="52">
        <v>6356659</v>
      </c>
      <c r="AF82" s="61">
        <v>7.2</v>
      </c>
      <c r="AG82" s="61">
        <v>5.23</v>
      </c>
    </row>
    <row r="83" spans="1:33" ht="15.75" customHeight="1">
      <c r="A83" s="140">
        <f t="shared" si="38"/>
        <v>44986</v>
      </c>
      <c r="B83" s="148" t="s">
        <v>143</v>
      </c>
      <c r="C83" s="27">
        <v>180.7372</v>
      </c>
      <c r="D83" s="28">
        <f t="shared" ca="1" si="55"/>
        <v>4.4442967641645348E-2</v>
      </c>
      <c r="E83" s="28">
        <f t="shared" si="56"/>
        <v>3.7520708920671497E-2</v>
      </c>
      <c r="F83" s="28">
        <f t="shared" si="57"/>
        <v>4.4442967641645348E-2</v>
      </c>
      <c r="G83" s="28">
        <v>1.4123603798417594E-2</v>
      </c>
      <c r="H83" s="40">
        <v>0.13750000000000001</v>
      </c>
      <c r="I83" s="56">
        <v>0.13750000000000001</v>
      </c>
      <c r="J83" s="32">
        <v>5.0739999999999998</v>
      </c>
      <c r="K83" s="54">
        <v>5.1917</v>
      </c>
      <c r="L83" s="55">
        <v>5.4997085999999999</v>
      </c>
      <c r="M83" s="55">
        <v>5.5859230866666669</v>
      </c>
      <c r="N83" s="55">
        <v>6.2597937999999997</v>
      </c>
      <c r="O83" s="55">
        <v>6.3620822366666658</v>
      </c>
      <c r="P83" s="35">
        <v>6609.67</v>
      </c>
      <c r="Q83" s="36">
        <f t="shared" si="58"/>
        <v>2.0941939330469506E-2</v>
      </c>
      <c r="R83" s="37">
        <f t="shared" si="59"/>
        <v>4.6507798534815903E-2</v>
      </c>
      <c r="S83" s="35">
        <v>1163.3660199874414</v>
      </c>
      <c r="T83" s="36">
        <f t="shared" si="60"/>
        <v>2.0327371154338358E-3</v>
      </c>
      <c r="U83" s="53">
        <f t="shared" si="61"/>
        <v>1.6772772485371679E-3</v>
      </c>
      <c r="V83" s="35">
        <v>1410.416697967788</v>
      </c>
      <c r="W83" s="36">
        <f t="shared" ref="W83:W86" si="67">(V83/V82)-1</f>
        <v>-2.1651919862176738E-3</v>
      </c>
      <c r="X83" s="53">
        <f t="shared" ref="X83:X86" si="68">(V83/V79-1)</f>
        <v>-1.7144234349658061E-2</v>
      </c>
      <c r="Y83" s="35">
        <v>301.64299999999997</v>
      </c>
      <c r="Z83" s="36">
        <f t="shared" si="64"/>
        <v>9.4741844370371808E-3</v>
      </c>
      <c r="AA83" s="53">
        <f t="shared" si="65"/>
        <v>4.8999662670881516E-2</v>
      </c>
      <c r="AB83" s="39">
        <v>2581018</v>
      </c>
      <c r="AC83" s="39">
        <f t="shared" si="66"/>
        <v>10341166</v>
      </c>
      <c r="AD83" s="39">
        <v>1635673</v>
      </c>
      <c r="AE83" s="39">
        <v>6517305</v>
      </c>
      <c r="AF83" s="32">
        <v>7.37</v>
      </c>
      <c r="AG83" s="32">
        <v>6.15</v>
      </c>
    </row>
    <row r="84" spans="1:33" ht="15.75" customHeight="1">
      <c r="A84" s="140">
        <f t="shared" si="38"/>
        <v>45078</v>
      </c>
      <c r="B84" s="148" t="s">
        <v>144</v>
      </c>
      <c r="C84" s="27">
        <v>184.2841</v>
      </c>
      <c r="D84" s="28">
        <f t="shared" ca="1" si="55"/>
        <v>4.1435590824717483E-2</v>
      </c>
      <c r="E84" s="28">
        <f t="shared" si="56"/>
        <v>3.827954432876246E-2</v>
      </c>
      <c r="F84" s="28">
        <f t="shared" si="57"/>
        <v>3.850287148559306E-2</v>
      </c>
      <c r="G84" s="28">
        <v>8.015379940655043E-3</v>
      </c>
      <c r="H84" s="66">
        <v>0.13750000000000001</v>
      </c>
      <c r="I84" s="67">
        <v>0.13750000000000001</v>
      </c>
      <c r="J84" s="68">
        <v>4.7866</v>
      </c>
      <c r="K84" s="69">
        <v>4.9370000000000003</v>
      </c>
      <c r="L84" s="70">
        <v>5.22170194</v>
      </c>
      <c r="M84" s="70">
        <v>5.3650378999999999</v>
      </c>
      <c r="N84" s="70">
        <v>6.08041798</v>
      </c>
      <c r="O84" s="70">
        <v>6.1970869666666664</v>
      </c>
      <c r="P84" s="71">
        <v>6659.95</v>
      </c>
      <c r="Q84" s="72">
        <f t="shared" si="58"/>
        <v>7.6070363573370603E-3</v>
      </c>
      <c r="R84" s="73">
        <f t="shared" si="59"/>
        <v>3.1614737021461004E-2</v>
      </c>
      <c r="S84" s="71">
        <v>1109.2742494385441</v>
      </c>
      <c r="T84" s="72">
        <f t="shared" si="60"/>
        <v>-4.6495917552655697E-2</v>
      </c>
      <c r="U84" s="74">
        <f t="shared" si="61"/>
        <v>-6.8547710371301029E-2</v>
      </c>
      <c r="V84" s="71">
        <v>1315.1650104809123</v>
      </c>
      <c r="W84" s="72">
        <f t="shared" si="67"/>
        <v>-6.7534429806538676E-2</v>
      </c>
      <c r="X84" s="74">
        <f t="shared" si="68"/>
        <v>-0.10337505421313997</v>
      </c>
      <c r="Y84" s="71">
        <v>304.09899999999999</v>
      </c>
      <c r="Z84" s="72">
        <f t="shared" si="64"/>
        <v>8.1420752346317293E-3</v>
      </c>
      <c r="AA84" s="74">
        <f t="shared" si="65"/>
        <v>3.0858045532820899E-2</v>
      </c>
      <c r="AB84" s="39">
        <v>2727580</v>
      </c>
      <c r="AC84" s="39">
        <f t="shared" si="66"/>
        <v>10551265</v>
      </c>
      <c r="AD84" s="39">
        <v>1686827</v>
      </c>
      <c r="AE84" s="39">
        <v>6640196</v>
      </c>
      <c r="AF84" s="68">
        <v>7.28</v>
      </c>
      <c r="AG84" s="68">
        <v>5.69</v>
      </c>
    </row>
    <row r="85" spans="1:33" ht="15.75" customHeight="1">
      <c r="A85" s="140">
        <f t="shared" si="38"/>
        <v>45170</v>
      </c>
      <c r="B85" s="148" t="s">
        <v>145</v>
      </c>
      <c r="C85" s="27">
        <v>187.35239999999999</v>
      </c>
      <c r="D85" s="28">
        <f t="shared" ca="1" si="55"/>
        <v>3.5299702983788039E-2</v>
      </c>
      <c r="E85" s="28">
        <f t="shared" si="56"/>
        <v>3.3244103638742528E-2</v>
      </c>
      <c r="F85" s="28">
        <f t="shared" si="57"/>
        <v>2.3550371308832974E-2</v>
      </c>
      <c r="G85" s="28">
        <v>8.577835309224735E-4</v>
      </c>
      <c r="H85" s="40">
        <v>0.1275</v>
      </c>
      <c r="I85" s="56">
        <v>0.13250000000000001</v>
      </c>
      <c r="J85" s="32">
        <v>5.0282999999999998</v>
      </c>
      <c r="K85" s="54">
        <v>4.8832000000000004</v>
      </c>
      <c r="L85" s="55">
        <v>5.3164215899999991</v>
      </c>
      <c r="M85" s="55">
        <v>5.2759720533333336</v>
      </c>
      <c r="N85" s="55">
        <v>6.1340231699999999</v>
      </c>
      <c r="O85" s="55">
        <v>6.1398101333333344</v>
      </c>
      <c r="P85" s="35">
        <v>6700.66</v>
      </c>
      <c r="Q85" s="36">
        <f t="shared" si="58"/>
        <v>6.1126585034421144E-3</v>
      </c>
      <c r="R85" s="37">
        <f t="shared" si="59"/>
        <v>5.1852805344769548E-2</v>
      </c>
      <c r="S85" s="35">
        <v>1103.7757764395292</v>
      </c>
      <c r="T85" s="36">
        <f t="shared" si="60"/>
        <v>-4.9568201928403832E-3</v>
      </c>
      <c r="U85" s="53">
        <f t="shared" si="61"/>
        <v>-5.9677343319478715E-2</v>
      </c>
      <c r="V85" s="35">
        <v>1304.4635900890407</v>
      </c>
      <c r="W85" s="36">
        <f t="shared" si="67"/>
        <v>-8.1369412253131657E-3</v>
      </c>
      <c r="X85" s="53">
        <f t="shared" si="68"/>
        <v>-9.4680038584230575E-2</v>
      </c>
      <c r="Y85" s="35">
        <v>307.37400000000002</v>
      </c>
      <c r="Z85" s="36">
        <f t="shared" si="64"/>
        <v>1.0769519136860195E-2</v>
      </c>
      <c r="AA85" s="53">
        <f t="shared" si="65"/>
        <v>3.7230757809415538E-2</v>
      </c>
      <c r="AB85" s="39">
        <v>2769445</v>
      </c>
      <c r="AC85" s="39">
        <f t="shared" si="66"/>
        <v>10719528</v>
      </c>
      <c r="AD85" s="39">
        <v>1748852</v>
      </c>
      <c r="AE85" s="39">
        <v>6762629</v>
      </c>
      <c r="AF85" s="32">
        <v>7</v>
      </c>
      <c r="AG85" s="32">
        <v>5.15</v>
      </c>
    </row>
    <row r="86" spans="1:33" s="16" customFormat="1" ht="15.75" customHeight="1">
      <c r="A86" s="141">
        <f t="shared" si="38"/>
        <v>45261</v>
      </c>
      <c r="B86" s="149" t="s">
        <v>146</v>
      </c>
      <c r="C86" s="41">
        <v>182.89920000000001</v>
      </c>
      <c r="D86" s="42">
        <f t="shared" ca="1" si="55"/>
        <v>3.2416517981320281E-2</v>
      </c>
      <c r="E86" s="42">
        <f t="shared" si="56"/>
        <v>3.2416517981320281E-2</v>
      </c>
      <c r="F86" s="42">
        <f t="shared" si="57"/>
        <v>2.3805685421032896E-2</v>
      </c>
      <c r="G86" s="42">
        <v>2.7329160919180584E-3</v>
      </c>
      <c r="H86" s="59">
        <v>0.11749999999999999</v>
      </c>
      <c r="I86" s="60">
        <v>0.1225</v>
      </c>
      <c r="J86" s="61">
        <v>4.8571999999999997</v>
      </c>
      <c r="K86" s="62">
        <v>4.9554333333333327</v>
      </c>
      <c r="L86" s="63">
        <v>5.36186308</v>
      </c>
      <c r="M86" s="63">
        <v>5.3687164733333335</v>
      </c>
      <c r="N86" s="63">
        <v>6.1837013199999991</v>
      </c>
      <c r="O86" s="63">
        <v>6.1941264855555547</v>
      </c>
      <c r="P86" s="64">
        <v>6773.27</v>
      </c>
      <c r="Q86" s="57">
        <f t="shared" si="58"/>
        <v>1.0836245981739268E-2</v>
      </c>
      <c r="R86" s="65">
        <f t="shared" si="59"/>
        <v>4.62119000508181E-2</v>
      </c>
      <c r="S86" s="64">
        <v>1124.1344466997759</v>
      </c>
      <c r="T86" s="57">
        <f t="shared" si="60"/>
        <v>1.8444570622774492E-2</v>
      </c>
      <c r="U86" s="65">
        <f t="shared" si="61"/>
        <v>-3.1758279716232463E-2</v>
      </c>
      <c r="V86" s="64">
        <v>1334.4367287918533</v>
      </c>
      <c r="W86" s="57">
        <f t="shared" si="67"/>
        <v>2.2977367042315455E-2</v>
      </c>
      <c r="X86" s="58">
        <f t="shared" si="68"/>
        <v>-5.5919134395437053E-2</v>
      </c>
      <c r="Y86" s="64">
        <v>308.73500000000001</v>
      </c>
      <c r="Z86" s="57">
        <f t="shared" si="64"/>
        <v>4.4278305907461402E-3</v>
      </c>
      <c r="AA86" s="58">
        <f t="shared" si="65"/>
        <v>3.3208171023921373E-2</v>
      </c>
      <c r="AB86" s="52">
        <v>2865301</v>
      </c>
      <c r="AC86" s="52">
        <f t="shared" si="66"/>
        <v>10943344</v>
      </c>
      <c r="AD86" s="52">
        <v>1814674</v>
      </c>
      <c r="AE86" s="52">
        <v>6886026</v>
      </c>
      <c r="AF86" s="61">
        <v>6.55</v>
      </c>
      <c r="AG86" s="61">
        <v>5.56</v>
      </c>
    </row>
    <row r="87" spans="1:33" ht="15.75" customHeight="1">
      <c r="A87" s="140">
        <f t="shared" si="38"/>
        <v>45352</v>
      </c>
      <c r="B87" s="148" t="s">
        <v>149</v>
      </c>
      <c r="C87" s="27">
        <v>185.36359999999999</v>
      </c>
      <c r="D87" s="28">
        <f t="shared" ca="1" si="55"/>
        <v>2.5597386702903346E-2</v>
      </c>
      <c r="E87" s="28">
        <f t="shared" si="56"/>
        <v>2.781350147316819E-2</v>
      </c>
      <c r="F87" s="28">
        <f t="shared" si="57"/>
        <v>2.5597386702903346E-2</v>
      </c>
      <c r="G87" s="28">
        <v>9.595353037720411E-3</v>
      </c>
      <c r="H87" s="40">
        <v>0.1075</v>
      </c>
      <c r="I87" s="56">
        <v>0.11083333333333334</v>
      </c>
      <c r="J87" s="32">
        <v>5.0141</v>
      </c>
      <c r="K87" s="54">
        <v>4.9502333333333333</v>
      </c>
      <c r="L87" s="55">
        <v>5.4102138999999996</v>
      </c>
      <c r="M87" s="55">
        <v>5.3528523111111106</v>
      </c>
      <c r="N87" s="55">
        <v>6.3292984299999997</v>
      </c>
      <c r="O87" s="55">
        <v>6.2546198166666658</v>
      </c>
      <c r="P87" s="35">
        <v>6869.14</v>
      </c>
      <c r="Q87" s="36">
        <f t="shared" si="58"/>
        <v>1.4154167780112026E-2</v>
      </c>
      <c r="R87" s="37">
        <f t="shared" si="59"/>
        <v>3.925612019964686E-2</v>
      </c>
      <c r="S87" s="35">
        <v>1113.9404955164857</v>
      </c>
      <c r="T87" s="36">
        <f t="shared" si="60"/>
        <v>-9.068266890332799E-3</v>
      </c>
      <c r="U87" s="53">
        <f t="shared" si="61"/>
        <v>-4.2484930470540361E-2</v>
      </c>
      <c r="V87" s="35">
        <v>1311.1473291753964</v>
      </c>
      <c r="W87" s="36">
        <f t="shared" ref="W87:W94" si="69">(V87/V86)-1</f>
        <v>-1.7452606866975362E-2</v>
      </c>
      <c r="X87" s="53">
        <f t="shared" ref="X87:X94" si="70">(V87/V83-1)</f>
        <v>-7.038300733068803E-2</v>
      </c>
      <c r="Y87" s="35">
        <v>312.10700000000003</v>
      </c>
      <c r="Z87" s="36">
        <f t="shared" si="64"/>
        <v>1.0921988112782888E-2</v>
      </c>
      <c r="AA87" s="53">
        <f t="shared" si="65"/>
        <v>3.4690014354717524E-2</v>
      </c>
      <c r="AB87" s="39">
        <v>2753200</v>
      </c>
      <c r="AC87" s="39">
        <f t="shared" si="66"/>
        <v>11115526</v>
      </c>
      <c r="AD87" s="39">
        <v>1778714</v>
      </c>
      <c r="AE87" s="39">
        <v>7029067</v>
      </c>
      <c r="AF87" s="32">
        <v>6.53</v>
      </c>
      <c r="AG87" s="32">
        <v>5.41</v>
      </c>
    </row>
    <row r="88" spans="1:33" ht="15.75" customHeight="1">
      <c r="A88" s="140">
        <f t="shared" si="38"/>
        <v>45444</v>
      </c>
      <c r="B88" s="148" t="s">
        <v>150</v>
      </c>
      <c r="C88" s="27">
        <v>190.42859999999999</v>
      </c>
      <c r="D88" s="28">
        <f t="shared" ca="1" si="55"/>
        <v>2.9507593118538455E-2</v>
      </c>
      <c r="E88" s="28">
        <f t="shared" si="56"/>
        <v>2.6605407883811605E-2</v>
      </c>
      <c r="F88" s="28">
        <f t="shared" si="57"/>
        <v>3.334254013232818E-2</v>
      </c>
      <c r="G88" s="28">
        <v>1.4738199298687471E-2</v>
      </c>
      <c r="H88" s="66">
        <v>0.105</v>
      </c>
      <c r="I88" s="67">
        <v>0.10583333333333333</v>
      </c>
      <c r="J88" s="68">
        <v>5.5941000000000001</v>
      </c>
      <c r="K88" s="69">
        <v>5.2196999999999996</v>
      </c>
      <c r="L88" s="70">
        <v>5.9929593299999997</v>
      </c>
      <c r="M88" s="70">
        <v>5.6071757299999989</v>
      </c>
      <c r="N88" s="70">
        <v>7.0737394499999997</v>
      </c>
      <c r="O88" s="70">
        <v>6.5931770599999986</v>
      </c>
      <c r="P88" s="71">
        <v>6941.51</v>
      </c>
      <c r="Q88" s="72">
        <f t="shared" si="58"/>
        <v>1.0535525553417191E-2</v>
      </c>
      <c r="R88" s="73">
        <f t="shared" si="59"/>
        <v>4.2276593668120643E-2</v>
      </c>
      <c r="S88" s="71">
        <v>1136.5272560396982</v>
      </c>
      <c r="T88" s="72">
        <f t="shared" si="60"/>
        <v>2.0276451582577515E-2</v>
      </c>
      <c r="U88" s="74">
        <f t="shared" si="61"/>
        <v>2.4568321688660966E-2</v>
      </c>
      <c r="V88" s="71">
        <v>1340.8045695618666</v>
      </c>
      <c r="W88" s="72">
        <f t="shared" si="69"/>
        <v>2.2619304273854723E-2</v>
      </c>
      <c r="X88" s="74">
        <f t="shared" si="70"/>
        <v>1.9495317223789943E-2</v>
      </c>
      <c r="Y88" s="71">
        <v>313.13099999999997</v>
      </c>
      <c r="Z88" s="72">
        <f t="shared" si="64"/>
        <v>3.2809260926538464E-3</v>
      </c>
      <c r="AA88" s="74">
        <f t="shared" si="65"/>
        <v>2.9700853998204435E-2</v>
      </c>
      <c r="AB88" s="39">
        <v>2921229</v>
      </c>
      <c r="AC88" s="39">
        <f t="shared" si="66"/>
        <v>11309175</v>
      </c>
      <c r="AD88" s="39">
        <v>1828528</v>
      </c>
      <c r="AE88" s="39">
        <v>7170768</v>
      </c>
      <c r="AF88" s="68">
        <v>6.67</v>
      </c>
      <c r="AG88" s="68">
        <v>5.91</v>
      </c>
    </row>
    <row r="89" spans="1:33" ht="14">
      <c r="A89" s="140">
        <f t="shared" si="38"/>
        <v>45536</v>
      </c>
      <c r="B89" s="148" t="s">
        <v>151</v>
      </c>
      <c r="C89" s="27">
        <v>194.93559999999999</v>
      </c>
      <c r="D89" s="28">
        <f t="shared" ca="1" si="55"/>
        <v>3.3227686256604994E-2</v>
      </c>
      <c r="E89" s="28">
        <f t="shared" si="56"/>
        <v>3.0925141456438654E-2</v>
      </c>
      <c r="F89" s="28">
        <f t="shared" si="57"/>
        <v>4.0475595722285984E-2</v>
      </c>
      <c r="G89" s="28">
        <v>7.9972949487516765E-3</v>
      </c>
      <c r="H89" s="66">
        <v>0.1075</v>
      </c>
      <c r="I89" s="67">
        <v>0.10583333333333333</v>
      </c>
      <c r="J89" s="68">
        <v>5.45</v>
      </c>
      <c r="K89" s="69">
        <v>5.5459333333333332</v>
      </c>
      <c r="L89" s="70">
        <v>6.0685750000000001</v>
      </c>
      <c r="M89" s="70">
        <v>6.1021904466666665</v>
      </c>
      <c r="N89" s="70">
        <v>7.3040900000000004</v>
      </c>
      <c r="O89" s="70">
        <v>7.2773737199999999</v>
      </c>
      <c r="P89" s="35">
        <v>6997.15</v>
      </c>
      <c r="Q89" s="36">
        <f t="shared" si="58"/>
        <v>8.0155470495610892E-3</v>
      </c>
      <c r="R89" s="37">
        <f t="shared" si="59"/>
        <v>4.424788005957625E-2</v>
      </c>
      <c r="S89" s="71">
        <v>1153.7897191042543</v>
      </c>
      <c r="T89" s="72">
        <f t="shared" si="60"/>
        <v>1.5188780535460467E-2</v>
      </c>
      <c r="U89" s="74">
        <f t="shared" si="61"/>
        <v>4.5311687149047764E-2</v>
      </c>
      <c r="V89" s="71">
        <v>1363.2703011336839</v>
      </c>
      <c r="W89" s="72">
        <f t="shared" si="69"/>
        <v>1.6755410953856131E-2</v>
      </c>
      <c r="X89" s="74">
        <f t="shared" si="70"/>
        <v>4.5081144074422985E-2</v>
      </c>
      <c r="Y89" s="35">
        <v>314.851</v>
      </c>
      <c r="Z89" s="36">
        <f t="shared" si="64"/>
        <v>5.492908718715217E-3</v>
      </c>
      <c r="AA89" s="53">
        <f t="shared" si="65"/>
        <v>2.4325414641446441E-2</v>
      </c>
      <c r="AB89" s="39">
        <v>2989913</v>
      </c>
      <c r="AC89" s="39">
        <f t="shared" si="66"/>
        <v>11529643</v>
      </c>
      <c r="AD89" s="39">
        <v>1915961</v>
      </c>
      <c r="AE89" s="39">
        <v>7337877</v>
      </c>
      <c r="AF89" s="32">
        <v>6.91</v>
      </c>
      <c r="AG89" s="68">
        <v>6.28</v>
      </c>
    </row>
    <row r="90" spans="1:33" ht="15.5">
      <c r="A90" s="141">
        <f t="shared" si="38"/>
        <v>45627</v>
      </c>
      <c r="B90" s="149" t="s">
        <v>152</v>
      </c>
      <c r="C90" s="41">
        <v>189.51390000000001</v>
      </c>
      <c r="D90" s="42">
        <f t="shared" ca="1" si="55"/>
        <v>3.3958547907858572E-2</v>
      </c>
      <c r="E90" s="42">
        <f t="shared" si="56"/>
        <v>3.3958547907858572E-2</v>
      </c>
      <c r="F90" s="42">
        <f t="shared" si="57"/>
        <v>3.6165822485828336E-2</v>
      </c>
      <c r="G90" s="42">
        <v>5.3063601594272036E-4</v>
      </c>
      <c r="H90" s="59">
        <v>0.1225</v>
      </c>
      <c r="I90" s="60">
        <v>0.11416666666666667</v>
      </c>
      <c r="J90" s="61">
        <v>6.1773999999999996</v>
      </c>
      <c r="K90" s="62">
        <v>5.8423177109440276</v>
      </c>
      <c r="L90" s="63">
        <v>6.3960799599999998</v>
      </c>
      <c r="M90" s="63">
        <v>6.1957779324561413</v>
      </c>
      <c r="N90" s="63">
        <v>7.7334870599999999</v>
      </c>
      <c r="O90" s="63">
        <v>7.4224699078306884</v>
      </c>
      <c r="P90" s="64">
        <v>7100.5</v>
      </c>
      <c r="Q90" s="57">
        <f t="shared" si="58"/>
        <v>1.4770299336158255E-2</v>
      </c>
      <c r="R90" s="65">
        <f t="shared" si="59"/>
        <v>4.8311967483947837E-2</v>
      </c>
      <c r="S90" s="64">
        <v>1197.6040344047569</v>
      </c>
      <c r="T90" s="57">
        <f t="shared" si="60"/>
        <v>3.7974263919180906E-2</v>
      </c>
      <c r="U90" s="65">
        <f t="shared" si="61"/>
        <v>6.5356584277505458E-2</v>
      </c>
      <c r="V90" s="64">
        <v>1430.9615064622235</v>
      </c>
      <c r="W90" s="57">
        <f t="shared" si="69"/>
        <v>4.9653546528702464E-2</v>
      </c>
      <c r="X90" s="58">
        <f t="shared" si="70"/>
        <v>7.233372372608482E-2</v>
      </c>
      <c r="Y90" s="64">
        <v>317.60300000000001</v>
      </c>
      <c r="Z90" s="57">
        <f t="shared" si="64"/>
        <v>8.7406423991029936E-3</v>
      </c>
      <c r="AA90" s="58">
        <f t="shared" si="65"/>
        <v>2.872366268806581E-2</v>
      </c>
      <c r="AB90" s="156">
        <v>3080367</v>
      </c>
      <c r="AC90" s="156">
        <f t="shared" si="66"/>
        <v>11744709</v>
      </c>
      <c r="AD90" s="156">
        <v>1966674</v>
      </c>
      <c r="AE90" s="156">
        <v>7489877</v>
      </c>
      <c r="AF90" s="61">
        <v>7.43</v>
      </c>
      <c r="AG90" s="61">
        <v>6.66</v>
      </c>
    </row>
    <row r="91" spans="1:33" ht="14">
      <c r="A91" s="153">
        <f t="shared" si="38"/>
        <v>45717</v>
      </c>
      <c r="B91" s="153" t="s">
        <v>153</v>
      </c>
      <c r="C91" s="154">
        <v>190.65129999999999</v>
      </c>
      <c r="D91" s="155">
        <f t="shared" ca="1" si="55"/>
        <v>2.8526096817282465E-2</v>
      </c>
      <c r="E91" s="155">
        <f t="shared" si="56"/>
        <v>3.4639984116757727E-2</v>
      </c>
      <c r="F91" s="155">
        <f t="shared" si="57"/>
        <v>2.8526096817282465E-2</v>
      </c>
      <c r="G91" s="155">
        <v>1.3963479874742557E-2</v>
      </c>
      <c r="H91" s="66">
        <v>0.14249999999999999</v>
      </c>
      <c r="I91" s="67">
        <v>0.13583333333333333</v>
      </c>
      <c r="J91" s="68">
        <v>5.7057000000000002</v>
      </c>
      <c r="K91" s="69">
        <v>5.8487967846669475</v>
      </c>
      <c r="L91" s="68">
        <v>6.1712851199999994</v>
      </c>
      <c r="M91" s="69">
        <v>6.1515694982198736</v>
      </c>
      <c r="N91" s="70">
        <v>7.3643469900000005</v>
      </c>
      <c r="O91" s="70">
        <v>7.3848857802133114</v>
      </c>
      <c r="P91" s="71">
        <v>7245.38</v>
      </c>
      <c r="Q91" s="72">
        <f t="shared" si="58"/>
        <v>2.0404196887543247E-2</v>
      </c>
      <c r="R91" s="73">
        <f t="shared" si="59"/>
        <v>5.4772504272732725E-2</v>
      </c>
      <c r="S91" s="71">
        <v>1209.3703882925117</v>
      </c>
      <c r="T91" s="72">
        <f t="shared" si="60"/>
        <v>9.8249116984672202E-3</v>
      </c>
      <c r="U91" s="74">
        <f t="shared" si="61"/>
        <v>8.5668752648927926E-2</v>
      </c>
      <c r="V91" s="71">
        <v>1440.7183261457619</v>
      </c>
      <c r="W91" s="72">
        <f t="shared" si="69"/>
        <v>6.8183662799290445E-3</v>
      </c>
      <c r="X91" s="74">
        <f t="shared" si="70"/>
        <v>9.8822606801826751E-2</v>
      </c>
      <c r="Y91" s="71">
        <v>319.61500000000001</v>
      </c>
      <c r="Z91" s="72">
        <f t="shared" si="64"/>
        <v>6.3349527554841245E-3</v>
      </c>
      <c r="AA91" s="74">
        <f t="shared" si="65"/>
        <v>2.4055852640280317E-2</v>
      </c>
      <c r="AB91" s="39">
        <v>3019579</v>
      </c>
      <c r="AC91" s="39">
        <f t="shared" si="66"/>
        <v>12011088</v>
      </c>
      <c r="AD91" s="39">
        <v>1933978</v>
      </c>
      <c r="AE91" s="39">
        <v>7645141</v>
      </c>
      <c r="AF91" s="68">
        <v>7.97</v>
      </c>
      <c r="AG91" s="68">
        <v>7.68</v>
      </c>
    </row>
    <row r="92" spans="1:33" ht="14">
      <c r="A92" s="11">
        <f t="shared" si="38"/>
        <v>45809</v>
      </c>
      <c r="B92" s="11" t="s">
        <v>154</v>
      </c>
      <c r="C92" s="75">
        <v>195.18931499999997</v>
      </c>
      <c r="D92" s="76">
        <f t="shared" ca="1" si="55"/>
        <v>2.6739285700980497E-2</v>
      </c>
      <c r="E92" s="76">
        <f t="shared" si="56"/>
        <v>3.2499854566179653E-2</v>
      </c>
      <c r="F92" s="76">
        <f t="shared" si="57"/>
        <v>2.4999999999999911E-2</v>
      </c>
      <c r="G92" s="76">
        <v>4.8999999999999044E-3</v>
      </c>
      <c r="H92" s="94">
        <v>0.15</v>
      </c>
      <c r="I92" s="95">
        <v>0.146666666666667</v>
      </c>
      <c r="J92" s="96">
        <v>5.6651050691244249</v>
      </c>
      <c r="K92" s="97">
        <v>5.7053025499231964</v>
      </c>
      <c r="L92" s="96">
        <v>6.3449176774193567</v>
      </c>
      <c r="M92" s="97">
        <v>6.442237462621609</v>
      </c>
      <c r="N92" s="98">
        <v>7.5258876372950665</v>
      </c>
      <c r="O92" s="98">
        <v>7.6243075183933815</v>
      </c>
      <c r="P92" s="77">
        <v>7310.23</v>
      </c>
      <c r="Q92" s="78">
        <f t="shared" si="58"/>
        <v>8.9505312350766086E-3</v>
      </c>
      <c r="R92" s="79">
        <f t="shared" si="59"/>
        <v>5.3118125595151389E-2</v>
      </c>
      <c r="S92" s="77">
        <v>1201.3754833640667</v>
      </c>
      <c r="T92" s="78">
        <f t="shared" si="60"/>
        <v>-6.6107993099888684E-3</v>
      </c>
      <c r="U92" s="80">
        <f t="shared" si="61"/>
        <v>5.7058224499020094E-2</v>
      </c>
      <c r="V92" s="77">
        <v>1419.5591796903711</v>
      </c>
      <c r="W92" s="78">
        <f t="shared" si="69"/>
        <v>-1.4686525513974757E-2</v>
      </c>
      <c r="X92" s="80">
        <f t="shared" si="70"/>
        <v>5.8736830046931532E-2</v>
      </c>
      <c r="Y92" s="77">
        <v>321.51225725736606</v>
      </c>
      <c r="Z92" s="78">
        <f t="shared" si="64"/>
        <v>5.9360707644073862E-3</v>
      </c>
      <c r="AA92" s="80">
        <f t="shared" si="65"/>
        <v>2.6765977362081861E-2</v>
      </c>
      <c r="AB92" s="81">
        <v>3146420.3790384158</v>
      </c>
      <c r="AC92" s="81">
        <f t="shared" si="66"/>
        <v>12236279.379038416</v>
      </c>
      <c r="AD92" s="81">
        <v>1958433.22523262</v>
      </c>
      <c r="AE92" s="81">
        <v>7775046.2252326198</v>
      </c>
      <c r="AF92" s="96">
        <v>8.65</v>
      </c>
      <c r="AG92" s="96">
        <v>7.61</v>
      </c>
    </row>
    <row r="93" spans="1:33" ht="14">
      <c r="A93" s="11">
        <f t="shared" si="38"/>
        <v>45901</v>
      </c>
      <c r="B93" s="11" t="s">
        <v>155</v>
      </c>
      <c r="C93" s="75">
        <v>198.63937639999997</v>
      </c>
      <c r="D93" s="76">
        <f t="shared" ca="1" si="55"/>
        <v>2.4095884938494239E-2</v>
      </c>
      <c r="E93" s="76">
        <f t="shared" si="56"/>
        <v>2.7025161518894558E-2</v>
      </c>
      <c r="F93" s="76">
        <f t="shared" si="57"/>
        <v>1.8999999999999906E-2</v>
      </c>
      <c r="G93" s="76">
        <v>2.0000000000000018E-3</v>
      </c>
      <c r="H93" s="94">
        <v>0.15</v>
      </c>
      <c r="I93" s="95">
        <v>0.15</v>
      </c>
      <c r="J93" s="96">
        <v>5.657552534562214</v>
      </c>
      <c r="K93" s="97">
        <v>5.6600700460829509</v>
      </c>
      <c r="L93" s="96">
        <v>6.3364588387096799</v>
      </c>
      <c r="M93" s="97">
        <v>6.3392784516129055</v>
      </c>
      <c r="N93" s="98">
        <v>7.5158543676913361</v>
      </c>
      <c r="O93" s="98">
        <v>7.5191987908925793</v>
      </c>
      <c r="P93" s="77">
        <v>7376.31</v>
      </c>
      <c r="Q93" s="78">
        <f t="shared" si="58"/>
        <v>9.0393872696208355E-3</v>
      </c>
      <c r="R93" s="79">
        <f t="shared" si="59"/>
        <v>5.4187776451841252E-2</v>
      </c>
      <c r="S93" s="77">
        <v>1214.1219557084387</v>
      </c>
      <c r="T93" s="78">
        <f t="shared" si="60"/>
        <v>1.0609898837522058E-2</v>
      </c>
      <c r="U93" s="80">
        <f t="shared" si="61"/>
        <v>5.2290495924182112E-2</v>
      </c>
      <c r="V93" s="77">
        <v>1434.7982209335182</v>
      </c>
      <c r="W93" s="78">
        <f t="shared" si="69"/>
        <v>1.0735051740830448E-2</v>
      </c>
      <c r="X93" s="80">
        <f t="shared" si="70"/>
        <v>5.246789264047802E-2</v>
      </c>
      <c r="Y93" s="77">
        <v>325.32439530671866</v>
      </c>
      <c r="Z93" s="78">
        <f t="shared" si="64"/>
        <v>1.1856898028932861E-2</v>
      </c>
      <c r="AA93" s="80">
        <f t="shared" si="65"/>
        <v>3.3264608677497254E-2</v>
      </c>
      <c r="AB93" s="81">
        <v>3201547.9670696147</v>
      </c>
      <c r="AC93" s="81">
        <f t="shared" si="66"/>
        <v>12447914.346108031</v>
      </c>
      <c r="AD93" s="81">
        <v>2047113.1209923795</v>
      </c>
      <c r="AE93" s="81">
        <v>7906198.3462249991</v>
      </c>
      <c r="AF93" s="96">
        <v>8.8435353154212955</v>
      </c>
      <c r="AG93" s="96">
        <v>7.3240952035027718</v>
      </c>
    </row>
    <row r="94" spans="1:33" ht="15.5">
      <c r="A94" s="142">
        <f t="shared" si="38"/>
        <v>45992</v>
      </c>
      <c r="B94" s="145" t="s">
        <v>156</v>
      </c>
      <c r="C94" s="82">
        <v>192.16709460000001</v>
      </c>
      <c r="D94" s="83">
        <f t="shared" ca="1" si="55"/>
        <v>2.1579171466127089E-2</v>
      </c>
      <c r="E94" s="83">
        <f t="shared" si="56"/>
        <v>2.1579171466127089E-2</v>
      </c>
      <c r="F94" s="83">
        <f t="shared" si="57"/>
        <v>1.4000000000000012E-2</v>
      </c>
      <c r="G94" s="83">
        <v>9.9999999999988987E-4</v>
      </c>
      <c r="H94" s="84">
        <v>0.15</v>
      </c>
      <c r="I94" s="85">
        <v>0.15</v>
      </c>
      <c r="J94" s="86">
        <v>5.65</v>
      </c>
      <c r="K94" s="87">
        <v>5.6525175115207391</v>
      </c>
      <c r="L94" s="86">
        <v>6.3280000000000012</v>
      </c>
      <c r="M94" s="87">
        <v>6.3308196129032286</v>
      </c>
      <c r="N94" s="88">
        <v>7.5058210980876012</v>
      </c>
      <c r="O94" s="88">
        <v>7.5091655212888471</v>
      </c>
      <c r="P94" s="89">
        <v>7477.66</v>
      </c>
      <c r="Q94" s="90">
        <f t="shared" si="58"/>
        <v>1.3739932296771507E-2</v>
      </c>
      <c r="R94" s="91">
        <f t="shared" si="59"/>
        <v>5.3117386099570396E-2</v>
      </c>
      <c r="S94" s="89">
        <v>1243.4721325869282</v>
      </c>
      <c r="T94" s="90">
        <f t="shared" si="60"/>
        <v>2.4173994004880406E-2</v>
      </c>
      <c r="U94" s="91">
        <f t="shared" si="61"/>
        <v>3.8299886159759877E-2</v>
      </c>
      <c r="V94" s="89">
        <v>1476.1466630768582</v>
      </c>
      <c r="W94" s="90">
        <f t="shared" si="69"/>
        <v>2.8818297611518995E-2</v>
      </c>
      <c r="X94" s="92">
        <f t="shared" si="70"/>
        <v>3.1576779955700074E-2</v>
      </c>
      <c r="Y94" s="89">
        <v>329.63869270071882</v>
      </c>
      <c r="Z94" s="90">
        <f t="shared" si="64"/>
        <v>1.3261524362268018E-2</v>
      </c>
      <c r="AA94" s="92">
        <f t="shared" si="65"/>
        <v>3.7895399919770423E-2</v>
      </c>
      <c r="AB94" s="93">
        <v>3282220.0541636287</v>
      </c>
      <c r="AC94" s="93">
        <f t="shared" si="66"/>
        <v>12649767.40027166</v>
      </c>
      <c r="AD94" s="93">
        <v>2133429.194315806</v>
      </c>
      <c r="AE94" s="93">
        <v>8072953.5405408051</v>
      </c>
      <c r="AF94" s="86">
        <v>8.6427130558581418</v>
      </c>
      <c r="AG94" s="86">
        <v>6.7338217188359026</v>
      </c>
    </row>
    <row r="95" spans="1:33" ht="14">
      <c r="A95" s="11">
        <f t="shared" si="38"/>
        <v>46082</v>
      </c>
      <c r="B95" s="11" t="s">
        <v>158</v>
      </c>
      <c r="C95" s="75">
        <v>192.17651039999998</v>
      </c>
      <c r="D95" s="76">
        <f t="shared" ref="D95:D98" ca="1" si="71">AVERAGE(OFFSET($C$1,MATCH(EDATE(A95,0),$A$1:$A$300,0)-1,,IF(MONTH($A95)=3,-1,IF(MONTH($A95)=6,-2,IF(MONTH($A95)=9,-3,-4)))))/AVERAGE(OFFSET($C$1,MATCH(EDATE(A95,-12),$A$1:$A$300,0)-1,,IF(MONTH($A95)=3,-1,IF(MONTH($A95)=6,-2,IF(MONTH($A95)=9,-3,-4)))))-1</f>
        <v>8.0000000000000071E-3</v>
      </c>
      <c r="E95" s="76">
        <f t="shared" ref="E95:E98" si="72">AVERAGE(C92:C95)/AVERAGE(C88:C91)-1</f>
        <v>1.6515232987785788E-2</v>
      </c>
      <c r="F95" s="76">
        <f t="shared" ref="F95:F98" si="73">C95/C91-1</f>
        <v>8.0000000000000071E-3</v>
      </c>
      <c r="G95" s="76">
        <v>6.0000000000000053E-3</v>
      </c>
      <c r="H95" s="94">
        <v>0.14000000000000001</v>
      </c>
      <c r="I95" s="95">
        <v>0.14333333333330001</v>
      </c>
      <c r="J95" s="96">
        <v>5.65</v>
      </c>
      <c r="K95" s="97">
        <v>5.6500000000000012</v>
      </c>
      <c r="L95" s="96">
        <v>6.3280000000000012</v>
      </c>
      <c r="M95" s="97">
        <v>6.3280000000000021</v>
      </c>
      <c r="N95" s="98">
        <v>7.5058210980876012</v>
      </c>
      <c r="O95" s="98">
        <v>7.505821098087603</v>
      </c>
      <c r="P95" s="77">
        <v>7570.46</v>
      </c>
      <c r="Q95" s="78">
        <f t="shared" ref="Q95:Q98" si="74">(P95/P94)-1</f>
        <v>1.241029947871386E-2</v>
      </c>
      <c r="R95" s="79">
        <f t="shared" ref="R95:R98" si="75">P95/P91-1</f>
        <v>4.486721193367349E-2</v>
      </c>
      <c r="S95" s="77">
        <v>1257.6590593229921</v>
      </c>
      <c r="T95" s="78">
        <f t="shared" ref="T95:T98" si="76">(S95/S94)-1</f>
        <v>1.1409123183604652E-2</v>
      </c>
      <c r="U95" s="80">
        <f t="shared" ref="U95:U98" si="77">(S95/S91-1)</f>
        <v>3.9928769133051434E-2</v>
      </c>
      <c r="V95" s="77" t="s">
        <v>72</v>
      </c>
      <c r="W95" s="78" t="s">
        <v>72</v>
      </c>
      <c r="X95" s="80" t="s">
        <v>72</v>
      </c>
      <c r="Y95" s="77">
        <f>Y94*1.025^(1/4)</f>
        <v>331.67989668438236</v>
      </c>
      <c r="Z95" s="78">
        <f t="shared" ref="Z95:Z98" si="78">(Y95/Y94)-1</f>
        <v>6.192246325636086E-3</v>
      </c>
      <c r="AA95" s="80">
        <f t="shared" ref="AA95:AA98" si="79">(Y95/Y91)-1</f>
        <v>3.7748217963432085E-2</v>
      </c>
      <c r="AB95" s="81">
        <v>3182536.099292492</v>
      </c>
      <c r="AC95" s="81">
        <f t="shared" ref="AC95:AC98" si="80">SUM(AB92:AB95)</f>
        <v>12812724.499564152</v>
      </c>
      <c r="AD95" s="81">
        <v>2074230.1204609547</v>
      </c>
      <c r="AE95" s="81">
        <v>8213205.6610017596</v>
      </c>
      <c r="AF95" s="96">
        <v>8.3262315294836213</v>
      </c>
      <c r="AG95" s="96">
        <v>6.6314722186152188</v>
      </c>
    </row>
    <row r="96" spans="1:33" ht="14">
      <c r="A96" s="11">
        <f t="shared" si="38"/>
        <v>46174</v>
      </c>
      <c r="B96" s="11" t="s">
        <v>159</v>
      </c>
      <c r="C96" s="75">
        <v>197.53158677999997</v>
      </c>
      <c r="D96" s="76">
        <f t="shared" ca="1" si="71"/>
        <v>1.0023522743970448E-2</v>
      </c>
      <c r="E96" s="76">
        <f t="shared" si="72"/>
        <v>1.32735095269918E-2</v>
      </c>
      <c r="F96" s="76">
        <f t="shared" si="73"/>
        <v>1.2000000000000011E-2</v>
      </c>
      <c r="G96" s="76">
        <v>6.0000000000000053E-3</v>
      </c>
      <c r="H96" s="94">
        <v>0.13</v>
      </c>
      <c r="I96" s="95">
        <v>0.133333333333333</v>
      </c>
      <c r="J96" s="96">
        <v>5.65</v>
      </c>
      <c r="K96" s="97">
        <v>5.6500000000000012</v>
      </c>
      <c r="L96" s="96">
        <v>6.3280000000000012</v>
      </c>
      <c r="M96" s="97">
        <v>6.3280000000000021</v>
      </c>
      <c r="N96" s="98">
        <v>7.5058210980876012</v>
      </c>
      <c r="O96" s="98">
        <v>7.505821098087603</v>
      </c>
      <c r="P96" s="77">
        <v>7641.72</v>
      </c>
      <c r="Q96" s="78">
        <f t="shared" si="74"/>
        <v>9.4129022542883689E-3</v>
      </c>
      <c r="R96" s="79">
        <f t="shared" si="75"/>
        <v>4.5346042463780378E-2</v>
      </c>
      <c r="S96" s="77">
        <v>1268.6086692425165</v>
      </c>
      <c r="T96" s="78">
        <f t="shared" si="76"/>
        <v>8.7063420235835576E-3</v>
      </c>
      <c r="U96" s="80">
        <f t="shared" si="77"/>
        <v>5.5963507504069199E-2</v>
      </c>
      <c r="V96" s="77" t="s">
        <v>72</v>
      </c>
      <c r="W96" s="78" t="s">
        <v>72</v>
      </c>
      <c r="X96" s="80" t="s">
        <v>72</v>
      </c>
      <c r="Y96" s="77">
        <f t="shared" ref="Y96:Y106" si="81">Y95*1.025^(1/4)</f>
        <v>333.73374030591356</v>
      </c>
      <c r="Z96" s="78">
        <f t="shared" si="78"/>
        <v>6.192246325636086E-3</v>
      </c>
      <c r="AA96" s="80">
        <f t="shared" si="79"/>
        <v>3.8012494928814977E-2</v>
      </c>
      <c r="AB96" s="81">
        <v>3329382.3190743509</v>
      </c>
      <c r="AC96" s="81">
        <f t="shared" si="80"/>
        <v>12995686.439600088</v>
      </c>
      <c r="AD96" s="81">
        <v>2103590.7359587718</v>
      </c>
      <c r="AE96" s="81">
        <v>8358363.1717279116</v>
      </c>
      <c r="AF96" s="96">
        <v>8.1095529650268325</v>
      </c>
      <c r="AG96" s="96">
        <v>6.5517147970177207</v>
      </c>
    </row>
    <row r="97" spans="1:33" ht="14">
      <c r="A97" s="11">
        <f t="shared" si="38"/>
        <v>46266</v>
      </c>
      <c r="B97" s="11" t="s">
        <v>160</v>
      </c>
      <c r="C97" s="75">
        <v>202.21488517519998</v>
      </c>
      <c r="D97" s="76">
        <f t="shared" ca="1" si="71"/>
        <v>1.2734381098952419E-2</v>
      </c>
      <c r="E97" s="76">
        <f t="shared" si="72"/>
        <v>1.3044270332596586E-2</v>
      </c>
      <c r="F97" s="76">
        <f t="shared" si="73"/>
        <v>1.8000000000000016E-2</v>
      </c>
      <c r="G97" s="76">
        <v>6.0000000000000053E-3</v>
      </c>
      <c r="H97" s="94">
        <v>0.1275</v>
      </c>
      <c r="I97" s="95">
        <v>0.1275</v>
      </c>
      <c r="J97" s="96">
        <v>5.65</v>
      </c>
      <c r="K97" s="97">
        <v>5.6500000000000012</v>
      </c>
      <c r="L97" s="96">
        <v>6.3280000000000012</v>
      </c>
      <c r="M97" s="97">
        <v>6.3280000000000021</v>
      </c>
      <c r="N97" s="98">
        <v>7.5058210980876012</v>
      </c>
      <c r="O97" s="98">
        <v>7.505821098087603</v>
      </c>
      <c r="P97" s="77">
        <v>7698.38</v>
      </c>
      <c r="Q97" s="78">
        <f t="shared" si="74"/>
        <v>7.414561119747809E-3</v>
      </c>
      <c r="R97" s="79">
        <f t="shared" si="75"/>
        <v>4.3662752785606829E-2</v>
      </c>
      <c r="S97" s="77">
        <v>1280.510024723254</v>
      </c>
      <c r="T97" s="78">
        <f t="shared" si="76"/>
        <v>9.3814237355351882E-3</v>
      </c>
      <c r="U97" s="80">
        <f t="shared" si="77"/>
        <v>5.4679901555752641E-2</v>
      </c>
      <c r="V97" s="77" t="s">
        <v>72</v>
      </c>
      <c r="W97" s="78" t="s">
        <v>72</v>
      </c>
      <c r="X97" s="80" t="s">
        <v>72</v>
      </c>
      <c r="Y97" s="77">
        <f t="shared" si="81"/>
        <v>335.80030183306366</v>
      </c>
      <c r="Z97" s="78">
        <f t="shared" si="78"/>
        <v>6.192246325636086E-3</v>
      </c>
      <c r="AA97" s="80">
        <f t="shared" si="79"/>
        <v>3.220141703934698E-2</v>
      </c>
      <c r="AB97" s="81">
        <v>3407800.8041777983</v>
      </c>
      <c r="AC97" s="81">
        <f t="shared" si="80"/>
        <v>13201939.276708269</v>
      </c>
      <c r="AD97" s="81">
        <v>2202122.1086672507</v>
      </c>
      <c r="AE97" s="81">
        <v>8513372.159402784</v>
      </c>
      <c r="AF97" s="96">
        <v>7.9890025157354607</v>
      </c>
      <c r="AG97" s="96">
        <v>6.4921005980661493</v>
      </c>
    </row>
    <row r="98" spans="1:33" ht="15.5">
      <c r="A98" s="142">
        <f t="shared" si="38"/>
        <v>46357</v>
      </c>
      <c r="B98" s="145" t="s">
        <v>161</v>
      </c>
      <c r="C98" s="82">
        <v>196.68302132310004</v>
      </c>
      <c r="D98" s="83">
        <f t="shared" ca="1" si="71"/>
        <v>1.5398136288507391E-2</v>
      </c>
      <c r="E98" s="83">
        <f t="shared" si="72"/>
        <v>1.5398136288507391E-2</v>
      </c>
      <c r="F98" s="83">
        <f t="shared" si="73"/>
        <v>2.3500000000000076E-2</v>
      </c>
      <c r="G98" s="83">
        <v>6.0000000000000053E-3</v>
      </c>
      <c r="H98" s="84">
        <v>0.1275</v>
      </c>
      <c r="I98" s="85">
        <v>0.1275</v>
      </c>
      <c r="J98" s="86">
        <v>5.65</v>
      </c>
      <c r="K98" s="87">
        <v>5.6500000000000012</v>
      </c>
      <c r="L98" s="86">
        <v>6.3280000000000012</v>
      </c>
      <c r="M98" s="87">
        <v>6.3280000000000021</v>
      </c>
      <c r="N98" s="88">
        <v>7.5058210980876012</v>
      </c>
      <c r="O98" s="88">
        <v>7.505821098087603</v>
      </c>
      <c r="P98" s="89">
        <v>7808.81</v>
      </c>
      <c r="Q98" s="90">
        <f t="shared" si="74"/>
        <v>1.4344576391396746E-2</v>
      </c>
      <c r="R98" s="91">
        <f t="shared" si="75"/>
        <v>4.4285244314397954E-2</v>
      </c>
      <c r="S98" s="89">
        <v>1293.4654996565112</v>
      </c>
      <c r="T98" s="90">
        <f t="shared" si="76"/>
        <v>1.0117433431305667E-2</v>
      </c>
      <c r="U98" s="91">
        <f t="shared" si="77"/>
        <v>4.0204654177151911E-2</v>
      </c>
      <c r="V98" s="89" t="s">
        <v>72</v>
      </c>
      <c r="W98" s="99" t="s">
        <v>72</v>
      </c>
      <c r="X98" s="100" t="s">
        <v>72</v>
      </c>
      <c r="Y98" s="89">
        <f t="shared" si="81"/>
        <v>337.87966001823696</v>
      </c>
      <c r="Z98" s="90">
        <f t="shared" si="78"/>
        <v>6.192246325636086E-3</v>
      </c>
      <c r="AA98" s="92">
        <f t="shared" si="79"/>
        <v>2.5000000000000577E-2</v>
      </c>
      <c r="AB98" s="93">
        <v>3512545.4442523504</v>
      </c>
      <c r="AC98" s="93">
        <f t="shared" si="80"/>
        <v>13432264.66679699</v>
      </c>
      <c r="AD98" s="93">
        <v>2298396.0313490834</v>
      </c>
      <c r="AE98" s="93">
        <v>8678338.9964360595</v>
      </c>
      <c r="AF98" s="86">
        <v>7.8688712435432793</v>
      </c>
      <c r="AG98" s="86">
        <v>6.4271449524025668</v>
      </c>
    </row>
    <row r="99" spans="1:33" ht="14">
      <c r="A99" s="11">
        <f t="shared" si="38"/>
        <v>46447</v>
      </c>
      <c r="B99" s="11" t="s">
        <v>163</v>
      </c>
      <c r="C99" s="75">
        <v>196.14562537085055</v>
      </c>
      <c r="D99" s="76">
        <f t="shared" ref="D99:D102" ca="1" si="82">AVERAGE(OFFSET($C$1,MATCH(EDATE(A99,0),$A$1:$A$300,0)-1,,IF(MONTH($A99)=3,-1,IF(MONTH($A99)=6,-2,IF(MONTH($A99)=9,-3,-4)))))/AVERAGE(OFFSET($C$1,MATCH(EDATE(A99,-12),$A$1:$A$300,0)-1,,IF(MONTH($A99)=3,-1,IF(MONTH($A99)=6,-2,IF(MONTH($A99)=9,-3,-4)))))-1</f>
        <v>2.0653486540000099E-2</v>
      </c>
      <c r="E99" s="76">
        <f t="shared" ref="E99:E102" si="83">AVERAGE(C96:C99)/AVERAGE(C92:C95)-1</f>
        <v>1.8508526088349964E-2</v>
      </c>
      <c r="F99" s="76">
        <f t="shared" ref="F99:F102" si="84">C99/C95-1</f>
        <v>2.0653486540000099E-2</v>
      </c>
      <c r="G99" s="76">
        <v>2.4999999999999467E-3</v>
      </c>
      <c r="H99" s="94">
        <v>0.1225</v>
      </c>
      <c r="I99" s="95">
        <v>0.12416666666666666</v>
      </c>
      <c r="J99" s="96">
        <v>5.6749999999999989</v>
      </c>
      <c r="K99" s="97">
        <v>5.666666666666667</v>
      </c>
      <c r="L99" s="96">
        <v>6.355999999999999</v>
      </c>
      <c r="M99" s="97">
        <v>6.3466666666666676</v>
      </c>
      <c r="N99" s="98">
        <v>7.539032695866748</v>
      </c>
      <c r="O99" s="98">
        <v>7.5279621632737008</v>
      </c>
      <c r="P99" s="77">
        <v>7917.7542406283601</v>
      </c>
      <c r="Q99" s="78">
        <f t="shared" ref="Q99:Q102" si="85">(P99/P98)-1</f>
        <v>1.3951452350404292E-2</v>
      </c>
      <c r="R99" s="79">
        <f t="shared" ref="R99:R102" si="86">P99/P95-1</f>
        <v>4.5874919176425166E-2</v>
      </c>
      <c r="S99" s="77">
        <v>1301.8829059556549</v>
      </c>
      <c r="T99" s="78">
        <f t="shared" ref="T99:T102" si="87">(S99/S98)-1</f>
        <v>6.507638820965056E-3</v>
      </c>
      <c r="U99" s="80">
        <f t="shared" ref="U99:U102" si="88">(S99/S95-1)</f>
        <v>3.5163621098128761E-2</v>
      </c>
      <c r="V99" s="77" t="s">
        <v>72</v>
      </c>
      <c r="W99" s="78" t="s">
        <v>72</v>
      </c>
      <c r="X99" s="80" t="s">
        <v>72</v>
      </c>
      <c r="Y99" s="77">
        <f t="shared" si="81"/>
        <v>339.97189410149207</v>
      </c>
      <c r="Z99" s="78">
        <f t="shared" ref="Z99:Z102" si="89">(Y99/Y98)-1</f>
        <v>6.192246325636086E-3</v>
      </c>
      <c r="AA99" s="80">
        <f t="shared" ref="AA99:AA102" si="90">(Y99/Y95)-1</f>
        <v>2.5000000000000355E-2</v>
      </c>
      <c r="AB99" s="81">
        <v>3390949.860181015</v>
      </c>
      <c r="AC99" s="81">
        <f t="shared" ref="AC99:AC102" si="91">SUM(AB96:AB99)</f>
        <v>13640678.427685514</v>
      </c>
      <c r="AD99" s="81">
        <v>2225906.1788967787</v>
      </c>
      <c r="AE99" s="81">
        <v>8830015.0548718851</v>
      </c>
      <c r="AF99" s="96">
        <v>7.7042107996294034</v>
      </c>
      <c r="AG99" s="96">
        <v>6.3543914456845672</v>
      </c>
    </row>
    <row r="100" spans="1:33" ht="14">
      <c r="A100" s="11">
        <f t="shared" si="38"/>
        <v>46539</v>
      </c>
      <c r="B100" s="11" t="s">
        <v>164</v>
      </c>
      <c r="C100" s="75">
        <v>200.90987177500745</v>
      </c>
      <c r="D100" s="76">
        <f t="shared" ca="1" si="82"/>
        <v>1.8853598421549878E-2</v>
      </c>
      <c r="E100" s="76">
        <f t="shared" si="83"/>
        <v>1.9780329661441387E-2</v>
      </c>
      <c r="F100" s="76">
        <f t="shared" si="84"/>
        <v>1.7102505225000009E-2</v>
      </c>
      <c r="G100" s="76">
        <v>2.4999999999999467E-3</v>
      </c>
      <c r="H100" s="94">
        <v>0.11749999999999999</v>
      </c>
      <c r="I100" s="95">
        <v>0.12</v>
      </c>
      <c r="J100" s="96">
        <v>5.6999999999999975</v>
      </c>
      <c r="K100" s="97">
        <v>5.6916666666666655</v>
      </c>
      <c r="L100" s="96">
        <v>6.3839999999999977</v>
      </c>
      <c r="M100" s="97">
        <v>6.3746666666666663</v>
      </c>
      <c r="N100" s="98">
        <v>7.5722442936458947</v>
      </c>
      <c r="O100" s="98">
        <v>7.5611737610528476</v>
      </c>
      <c r="P100" s="77">
        <v>7979.1021119869047</v>
      </c>
      <c r="Q100" s="78">
        <f t="shared" si="85"/>
        <v>7.7481403809871452E-3</v>
      </c>
      <c r="R100" s="79">
        <f t="shared" si="86"/>
        <v>4.4150022768029151E-2</v>
      </c>
      <c r="S100" s="77">
        <v>1314.4194470567411</v>
      </c>
      <c r="T100" s="78">
        <f t="shared" si="87"/>
        <v>9.6295458245407861E-3</v>
      </c>
      <c r="U100" s="80">
        <f t="shared" si="88"/>
        <v>3.6111039538755607E-2</v>
      </c>
      <c r="V100" s="77" t="s">
        <v>72</v>
      </c>
      <c r="W100" s="78" t="s">
        <v>72</v>
      </c>
      <c r="X100" s="80" t="s">
        <v>72</v>
      </c>
      <c r="Y100" s="77">
        <f t="shared" si="81"/>
        <v>342.07708381356156</v>
      </c>
      <c r="Z100" s="78">
        <f t="shared" si="89"/>
        <v>6.192246325636086E-3</v>
      </c>
      <c r="AA100" s="80">
        <f t="shared" si="90"/>
        <v>2.5000000000000577E-2</v>
      </c>
      <c r="AB100" s="81">
        <v>3535070.6605290938</v>
      </c>
      <c r="AC100" s="81">
        <f t="shared" si="91"/>
        <v>13846366.769140257</v>
      </c>
      <c r="AD100" s="81">
        <v>2250019.7504890836</v>
      </c>
      <c r="AE100" s="81">
        <v>8976444.0694021974</v>
      </c>
      <c r="AF100" s="96">
        <v>7.4898642510702862</v>
      </c>
      <c r="AG100" s="96">
        <v>6.279296497732517</v>
      </c>
    </row>
    <row r="101" spans="1:33" ht="14">
      <c r="A101" s="11">
        <f t="shared" si="38"/>
        <v>46631</v>
      </c>
      <c r="B101" s="11" t="s">
        <v>165</v>
      </c>
      <c r="C101" s="75">
        <v>204.95770325173487</v>
      </c>
      <c r="D101" s="76">
        <f t="shared" ca="1" si="82"/>
        <v>1.7046504939282725E-2</v>
      </c>
      <c r="E101" s="76">
        <f t="shared" si="83"/>
        <v>1.8628146427017711E-2</v>
      </c>
      <c r="F101" s="76">
        <f t="shared" si="84"/>
        <v>1.3563878218749714E-2</v>
      </c>
      <c r="G101" s="76">
        <v>2.4999999999999467E-3</v>
      </c>
      <c r="H101" s="94">
        <v>0.11249999999999999</v>
      </c>
      <c r="I101" s="95">
        <v>0.11416666666666667</v>
      </c>
      <c r="J101" s="96">
        <v>5.7249999999999961</v>
      </c>
      <c r="K101" s="97">
        <v>5.7166666666666641</v>
      </c>
      <c r="L101" s="96">
        <v>6.4119999999999964</v>
      </c>
      <c r="M101" s="97">
        <v>6.4026666666666641</v>
      </c>
      <c r="N101" s="98">
        <v>7.6054558914250423</v>
      </c>
      <c r="O101" s="98">
        <v>7.5943853588319943</v>
      </c>
      <c r="P101" s="77">
        <v>8011.2618788147793</v>
      </c>
      <c r="Q101" s="78">
        <f t="shared" si="85"/>
        <v>4.030499469302562E-3</v>
      </c>
      <c r="R101" s="79">
        <f t="shared" si="86"/>
        <v>4.0642561008261469E-2</v>
      </c>
      <c r="S101" s="77">
        <v>1331.5273158855039</v>
      </c>
      <c r="T101" s="78">
        <f t="shared" si="87"/>
        <v>1.3015532345531655E-2</v>
      </c>
      <c r="U101" s="80">
        <f t="shared" si="88"/>
        <v>3.9841383649671824E-2</v>
      </c>
      <c r="V101" s="77" t="s">
        <v>72</v>
      </c>
      <c r="W101" s="78" t="s">
        <v>72</v>
      </c>
      <c r="X101" s="80" t="s">
        <v>72</v>
      </c>
      <c r="Y101" s="77">
        <f t="shared" si="81"/>
        <v>344.19530937889039</v>
      </c>
      <c r="Z101" s="78">
        <f t="shared" si="89"/>
        <v>6.192246325636086E-3</v>
      </c>
      <c r="AA101" s="80">
        <f t="shared" si="90"/>
        <v>2.5000000000000355E-2</v>
      </c>
      <c r="AB101" s="81">
        <v>3605745.1819406659</v>
      </c>
      <c r="AC101" s="81">
        <f t="shared" si="91"/>
        <v>14044311.146903126</v>
      </c>
      <c r="AD101" s="81">
        <v>2347694.8114221888</v>
      </c>
      <c r="AE101" s="81">
        <v>9122016.7721571364</v>
      </c>
      <c r="AF101" s="96">
        <v>7.2551680620822614</v>
      </c>
      <c r="AG101" s="96">
        <v>6.2093536373495271</v>
      </c>
    </row>
    <row r="102" spans="1:33" ht="15.5">
      <c r="A102" s="142">
        <f t="shared" si="38"/>
        <v>46722</v>
      </c>
      <c r="B102" s="145" t="s">
        <v>166</v>
      </c>
      <c r="C102" s="82">
        <v>198.65723945000235</v>
      </c>
      <c r="D102" s="83">
        <f t="shared" ca="1" si="82"/>
        <v>1.5298433074339757E-2</v>
      </c>
      <c r="E102" s="83">
        <f t="shared" si="83"/>
        <v>1.5298433074339757E-2</v>
      </c>
      <c r="F102" s="83">
        <f t="shared" si="84"/>
        <v>1.0037562539062073E-2</v>
      </c>
      <c r="G102" s="83">
        <v>2.4999999999999467E-3</v>
      </c>
      <c r="H102" s="84">
        <v>0.11</v>
      </c>
      <c r="I102" s="85">
        <v>0.11083333333333334</v>
      </c>
      <c r="J102" s="86">
        <v>5.75</v>
      </c>
      <c r="K102" s="87">
        <v>5.7416666666666636</v>
      </c>
      <c r="L102" s="86">
        <v>6.44</v>
      </c>
      <c r="M102" s="87">
        <v>6.4306666666666636</v>
      </c>
      <c r="N102" s="88">
        <v>7.6386674892041961</v>
      </c>
      <c r="O102" s="88">
        <v>7.6275969566111419</v>
      </c>
      <c r="P102" s="89">
        <v>8121.1624000000065</v>
      </c>
      <c r="Q102" s="90">
        <f t="shared" si="85"/>
        <v>1.3718253484616527E-2</v>
      </c>
      <c r="R102" s="91">
        <f t="shared" si="86"/>
        <v>4.0000000000000702E-2</v>
      </c>
      <c r="S102" s="89">
        <v>1345.2041196427733</v>
      </c>
      <c r="T102" s="90">
        <f t="shared" si="87"/>
        <v>1.0271515720407187E-2</v>
      </c>
      <c r="U102" s="91">
        <f t="shared" si="88"/>
        <v>4.0000000000001368E-2</v>
      </c>
      <c r="V102" s="89" t="s">
        <v>72</v>
      </c>
      <c r="W102" s="99" t="s">
        <v>72</v>
      </c>
      <c r="X102" s="100" t="s">
        <v>72</v>
      </c>
      <c r="Y102" s="89">
        <f t="shared" si="81"/>
        <v>346.32665151869298</v>
      </c>
      <c r="Z102" s="90">
        <f t="shared" si="89"/>
        <v>6.192246325636086E-3</v>
      </c>
      <c r="AA102" s="92">
        <f t="shared" si="90"/>
        <v>2.5000000000000355E-2</v>
      </c>
      <c r="AB102" s="93">
        <v>3703643.5577602512</v>
      </c>
      <c r="AC102" s="93">
        <f t="shared" si="91"/>
        <v>14235409.260411026</v>
      </c>
      <c r="AD102" s="93">
        <v>2442307.0793141797</v>
      </c>
      <c r="AE102" s="93">
        <v>9265927.8201222308</v>
      </c>
      <c r="AF102" s="86">
        <v>7.1004247804428831</v>
      </c>
      <c r="AG102" s="86">
        <v>6.1523959353881024</v>
      </c>
    </row>
    <row r="103" spans="1:33" ht="14">
      <c r="A103" s="11">
        <f t="shared" si="38"/>
        <v>46813</v>
      </c>
      <c r="B103" s="11" t="s">
        <v>168</v>
      </c>
      <c r="C103" s="75">
        <v>198.47016606931541</v>
      </c>
      <c r="D103" s="76">
        <f ca="1">AVERAGE(OFFSET($C$1,MATCH(EDATE(A103,0),$A$1:$A$300,0)-1,,IF(MONTH($A103)=3,-1,IF(MONTH($A103)=6,-2,IF(MONTH($A103)=9,-3,-4)))))/AVERAGE(OFFSET($C$1,MATCH(EDATE(A103,-12),$A$1:$A$300,0)-1,,IF(MONTH($A103)=3,-1,IF(MONTH($A103)=6,-2,IF(MONTH($A103)=9,-3,-4)))))-1</f>
        <v>1.1851096317187171E-2</v>
      </c>
      <c r="E103" s="76">
        <f t="shared" ref="E103:E106" si="92">AVERAGE(C100:C103)/AVERAGE(C96:C99)-1</f>
        <v>1.314684457249804E-2</v>
      </c>
      <c r="F103" s="76">
        <f t="shared" ref="F103:F106" si="93">C103/C99-1</f>
        <v>1.1851096317187171E-2</v>
      </c>
      <c r="G103" s="76">
        <v>4.2999999999999705E-3</v>
      </c>
      <c r="H103" s="94">
        <v>0.105</v>
      </c>
      <c r="I103" s="95">
        <v>0.10666666666666666</v>
      </c>
      <c r="J103" s="96">
        <v>5.7875000000000005</v>
      </c>
      <c r="K103" s="97">
        <v>5.7750000000000012</v>
      </c>
      <c r="L103" s="96">
        <v>6.4820000000000011</v>
      </c>
      <c r="M103" s="97">
        <v>6.4680000000000017</v>
      </c>
      <c r="N103" s="98">
        <v>7.6884848858729198</v>
      </c>
      <c r="O103" s="98">
        <v>7.6718790869833464</v>
      </c>
      <c r="P103" s="77">
        <v>8224.5493237482169</v>
      </c>
      <c r="Q103" s="78">
        <f t="shared" ref="Q103:Q106" si="94">(P103/P102)-1</f>
        <v>1.2730557358169525E-2</v>
      </c>
      <c r="R103" s="79">
        <f t="shared" ref="R103:R106" si="95">P103/P99-1</f>
        <v>3.8747740053056923E-2</v>
      </c>
      <c r="S103" s="77">
        <v>1352.3279263751438</v>
      </c>
      <c r="T103" s="78">
        <f t="shared" ref="T103:T106" si="96">(S103/S102)-1</f>
        <v>5.2957068955916675E-3</v>
      </c>
      <c r="U103" s="80">
        <f t="shared" ref="U103:U106" si="97">(S103/S99-1)</f>
        <v>3.8747740053057589E-2</v>
      </c>
      <c r="V103" s="77" t="s">
        <v>72</v>
      </c>
      <c r="W103" s="78" t="s">
        <v>72</v>
      </c>
      <c r="X103" s="80" t="s">
        <v>72</v>
      </c>
      <c r="Y103" s="77">
        <f t="shared" si="81"/>
        <v>348.47119145402945</v>
      </c>
      <c r="Z103" s="78">
        <f t="shared" ref="Z103:Z106" si="98">(Y103/Y102)-1</f>
        <v>6.192246325636086E-3</v>
      </c>
      <c r="AA103" s="80">
        <f t="shared" ref="AA103:AA106" si="99">(Y103/Y99)-1</f>
        <v>2.5000000000000133E-2</v>
      </c>
      <c r="AB103" s="81">
        <v>3573193.9290504786</v>
      </c>
      <c r="AC103" s="81">
        <f t="shared" ref="AC103:AC106" si="100">SUM(AB100:AB103)</f>
        <v>14417653.32928049</v>
      </c>
      <c r="AD103" s="81">
        <v>2347672.4750753068</v>
      </c>
      <c r="AE103" s="81">
        <v>9387694.116300758</v>
      </c>
      <c r="AF103" s="96">
        <v>6.9868654550898022</v>
      </c>
      <c r="AG103" s="96">
        <v>6.1108749007587457</v>
      </c>
    </row>
    <row r="104" spans="1:33" ht="14">
      <c r="A104" s="11">
        <f t="shared" si="38"/>
        <v>46905</v>
      </c>
      <c r="B104" s="11" t="s">
        <v>169</v>
      </c>
      <c r="C104" s="75">
        <v>203.65588506210244</v>
      </c>
      <c r="D104" s="76">
        <f t="shared" ref="D104:D106" ca="1" si="101">AVERAGE(OFFSET($C$1,MATCH(EDATE(A104,0),$A$1:$A$300,0)-1,,IF(MONTH($A104)=3,-1,IF(MONTH($A104)=6,-2,IF(MONTH($A104)=9,-3,-4)))))/AVERAGE(OFFSET($C$1,MATCH(EDATE(A104,-12),$A$1:$A$300,0)-1,,IF(MONTH($A104)=3,-1,IF(MONTH($A104)=6,-2,IF(MONTH($A104)=9,-3,-4)))))-1</f>
        <v>1.2770391096479816E-2</v>
      </c>
      <c r="E104" s="76">
        <f t="shared" si="92"/>
        <v>1.2296687399269812E-2</v>
      </c>
      <c r="F104" s="76">
        <f t="shared" si="93"/>
        <v>1.3667886315562372E-2</v>
      </c>
      <c r="G104" s="76">
        <v>4.2999999999999705E-3</v>
      </c>
      <c r="H104" s="94">
        <v>0.1</v>
      </c>
      <c r="I104" s="95">
        <v>0.10249999999999999</v>
      </c>
      <c r="J104" s="96">
        <v>5.8250000000000011</v>
      </c>
      <c r="K104" s="97">
        <v>5.8125</v>
      </c>
      <c r="L104" s="96">
        <v>6.5240000000000018</v>
      </c>
      <c r="M104" s="97">
        <v>6.5100000000000007</v>
      </c>
      <c r="N104" s="98">
        <v>7.7383022825416434</v>
      </c>
      <c r="O104" s="98">
        <v>7.7216964836520674</v>
      </c>
      <c r="P104" s="77">
        <v>8278.2944077114335</v>
      </c>
      <c r="Q104" s="78">
        <f t="shared" si="94"/>
        <v>6.5347147725198784E-3</v>
      </c>
      <c r="R104" s="79">
        <f t="shared" si="95"/>
        <v>3.749698794743539E-2</v>
      </c>
      <c r="S104" s="77">
        <v>1363.706217220903</v>
      </c>
      <c r="T104" s="78">
        <f t="shared" si="96"/>
        <v>8.4138548231109667E-3</v>
      </c>
      <c r="U104" s="80">
        <f t="shared" si="97"/>
        <v>3.7496987947435834E-2</v>
      </c>
      <c r="V104" s="77" t="s">
        <v>72</v>
      </c>
      <c r="W104" s="78" t="s">
        <v>72</v>
      </c>
      <c r="X104" s="80" t="s">
        <v>72</v>
      </c>
      <c r="Y104" s="77">
        <f t="shared" si="81"/>
        <v>350.62901090890068</v>
      </c>
      <c r="Z104" s="78">
        <f t="shared" si="98"/>
        <v>6.192246325636086E-3</v>
      </c>
      <c r="AA104" s="80">
        <f t="shared" si="99"/>
        <v>2.5000000000000355E-2</v>
      </c>
      <c r="AB104" s="81">
        <v>3731748.7819664143</v>
      </c>
      <c r="AC104" s="81">
        <f t="shared" si="100"/>
        <v>14614331.450717811</v>
      </c>
      <c r="AD104" s="81">
        <v>2383266.832160552</v>
      </c>
      <c r="AE104" s="81">
        <v>9520941.1979722269</v>
      </c>
      <c r="AF104" s="96">
        <v>6.8926243689472981</v>
      </c>
      <c r="AG104" s="96">
        <v>6.0864437838252643</v>
      </c>
    </row>
    <row r="105" spans="1:33" ht="14">
      <c r="A105" s="11">
        <f t="shared" si="38"/>
        <v>46997</v>
      </c>
      <c r="B105" s="11" t="s">
        <v>170</v>
      </c>
      <c r="C105" s="75">
        <v>208.13207553036136</v>
      </c>
      <c r="D105" s="76">
        <f t="shared" ca="1" si="101"/>
        <v>1.369559049326674E-2</v>
      </c>
      <c r="E105" s="76">
        <f t="shared" si="92"/>
        <v>1.2794782438150021E-2</v>
      </c>
      <c r="F105" s="76">
        <f t="shared" si="93"/>
        <v>1.5487938380767563E-2</v>
      </c>
      <c r="G105" s="76">
        <v>4.2999999999999705E-3</v>
      </c>
      <c r="H105" s="94">
        <v>0.1</v>
      </c>
      <c r="I105" s="95">
        <v>0.1</v>
      </c>
      <c r="J105" s="96">
        <v>5.8625000000000016</v>
      </c>
      <c r="K105" s="97">
        <v>5.8500000000000014</v>
      </c>
      <c r="L105" s="96">
        <v>6.5660000000000025</v>
      </c>
      <c r="M105" s="97">
        <v>6.5520000000000023</v>
      </c>
      <c r="N105" s="98">
        <v>7.7881196792103671</v>
      </c>
      <c r="O105" s="98">
        <v>7.7715138803207919</v>
      </c>
      <c r="P105" s="77">
        <v>8301.6520314314002</v>
      </c>
      <c r="Q105" s="78">
        <f t="shared" si="94"/>
        <v>2.8215502577690899E-3</v>
      </c>
      <c r="R105" s="79">
        <f t="shared" si="95"/>
        <v>3.6247741867549976E-2</v>
      </c>
      <c r="S105" s="77">
        <v>1379.7921743213135</v>
      </c>
      <c r="T105" s="78">
        <f t="shared" si="96"/>
        <v>1.1795764290927657E-2</v>
      </c>
      <c r="U105" s="80">
        <f t="shared" si="97"/>
        <v>3.6247741867550198E-2</v>
      </c>
      <c r="V105" s="77" t="s">
        <v>72</v>
      </c>
      <c r="W105" s="78" t="s">
        <v>72</v>
      </c>
      <c r="X105" s="80" t="s">
        <v>72</v>
      </c>
      <c r="Y105" s="77">
        <f t="shared" si="81"/>
        <v>352.80019211336275</v>
      </c>
      <c r="Z105" s="78">
        <f t="shared" si="98"/>
        <v>6.192246325636086E-3</v>
      </c>
      <c r="AA105" s="80">
        <f t="shared" si="99"/>
        <v>2.5000000000000355E-2</v>
      </c>
      <c r="AB105" s="81">
        <v>3813189.7234284412</v>
      </c>
      <c r="AC105" s="81">
        <f t="shared" si="100"/>
        <v>14821775.992205584</v>
      </c>
      <c r="AD105" s="81">
        <v>2497374.4502270911</v>
      </c>
      <c r="AE105" s="81">
        <v>9670620.8367771283</v>
      </c>
      <c r="AF105" s="96">
        <v>6.8509480032308643</v>
      </c>
      <c r="AG105" s="96">
        <v>6.0780951419562532</v>
      </c>
    </row>
    <row r="106" spans="1:33" ht="15.5">
      <c r="A106" s="142">
        <f t="shared" si="38"/>
        <v>47088</v>
      </c>
      <c r="B106" s="145" t="s">
        <v>171</v>
      </c>
      <c r="C106" s="82">
        <v>202.09624624916847</v>
      </c>
      <c r="D106" s="83">
        <f t="shared" ca="1" si="101"/>
        <v>1.459268693068827E-2</v>
      </c>
      <c r="E106" s="83">
        <f t="shared" si="92"/>
        <v>1.459268693068827E-2</v>
      </c>
      <c r="F106" s="83">
        <f t="shared" si="93"/>
        <v>1.7311258369880012E-2</v>
      </c>
      <c r="G106" s="83">
        <v>4.2999999999999705E-3</v>
      </c>
      <c r="H106" s="84">
        <v>0.1</v>
      </c>
      <c r="I106" s="85">
        <v>0.1</v>
      </c>
      <c r="J106" s="86">
        <v>5.9</v>
      </c>
      <c r="K106" s="87">
        <v>5.8875000000000002</v>
      </c>
      <c r="L106" s="86">
        <v>6.6080000000000014</v>
      </c>
      <c r="M106" s="87">
        <v>6.5940000000000012</v>
      </c>
      <c r="N106" s="88">
        <v>7.8379370758790881</v>
      </c>
      <c r="O106" s="88">
        <v>7.8213312769895138</v>
      </c>
      <c r="P106" s="89">
        <v>8405.4030840000105</v>
      </c>
      <c r="Q106" s="90">
        <f t="shared" si="94"/>
        <v>1.2497639286227935E-2</v>
      </c>
      <c r="R106" s="91">
        <f t="shared" si="95"/>
        <v>3.5000000000000364E-2</v>
      </c>
      <c r="S106" s="89">
        <v>1392.2862638302713</v>
      </c>
      <c r="T106" s="90">
        <f t="shared" si="96"/>
        <v>9.0550517255276741E-3</v>
      </c>
      <c r="U106" s="91">
        <f t="shared" si="97"/>
        <v>3.5000000000000586E-2</v>
      </c>
      <c r="V106" s="89" t="s">
        <v>72</v>
      </c>
      <c r="W106" s="99" t="s">
        <v>72</v>
      </c>
      <c r="X106" s="100" t="s">
        <v>72</v>
      </c>
      <c r="Y106" s="89">
        <f t="shared" si="81"/>
        <v>354.98481780666043</v>
      </c>
      <c r="Z106" s="90">
        <f t="shared" si="98"/>
        <v>6.192246325636086E-3</v>
      </c>
      <c r="AA106" s="92">
        <f t="shared" si="99"/>
        <v>2.5000000000000355E-2</v>
      </c>
      <c r="AB106" s="93">
        <v>3923752.871640645</v>
      </c>
      <c r="AC106" s="93">
        <f t="shared" si="100"/>
        <v>15041885.30608598</v>
      </c>
      <c r="AD106" s="93">
        <v>2609143.5751487981</v>
      </c>
      <c r="AE106" s="93">
        <v>9837457.3326117489</v>
      </c>
      <c r="AF106" s="86">
        <v>6.8531168883197315</v>
      </c>
      <c r="AG106" s="86">
        <v>6.0760176376430648</v>
      </c>
    </row>
    <row r="110" spans="1:33">
      <c r="I110" s="21"/>
    </row>
  </sheetData>
  <mergeCells count="11">
    <mergeCell ref="AD1:AE1"/>
    <mergeCell ref="C1:F1"/>
    <mergeCell ref="AB1:AC1"/>
    <mergeCell ref="Y1:AA1"/>
    <mergeCell ref="H1:I1"/>
    <mergeCell ref="J1:K1"/>
    <mergeCell ref="P1:R1"/>
    <mergeCell ref="S1:U1"/>
    <mergeCell ref="V1:X1"/>
    <mergeCell ref="L1:M1"/>
    <mergeCell ref="N1:O1"/>
  </mergeCells>
  <phoneticPr fontId="3" type="noConversion"/>
  <printOptions horizontalCentered="1" verticalCentered="1"/>
  <pageMargins left="0" right="0" top="0" bottom="0" header="0" footer="0"/>
  <pageSetup paperSize="9" scale="48" orientation="landscape" r:id="rId1"/>
  <headerFooter alignWithMargins="0">
    <oddFooter>&amp;L&amp;1#&amp;"Calibri"&amp;10&amp;K000000Confidencial | Compartilhamento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Brasil</vt:lpstr>
      <vt:lpstr>Brasil_Trimestral</vt:lpstr>
      <vt:lpstr>Brasil!Print_Area</vt:lpstr>
      <vt:lpstr>Brasil_Trimestral!Print_Area</vt:lpstr>
      <vt:lpstr>Brasil_Trimestral!Print_Titles</vt:lpstr>
    </vt:vector>
  </TitlesOfParts>
  <Company>&lt;Banco Itaú S/A&gt;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Grandiz</dc:creator>
  <cp:lastModifiedBy>Bernardo Toros</cp:lastModifiedBy>
  <cp:lastPrinted>2020-03-05T21:04:35Z</cp:lastPrinted>
  <dcterms:created xsi:type="dcterms:W3CDTF">2004-11-05T21:49:34Z</dcterms:created>
  <dcterms:modified xsi:type="dcterms:W3CDTF">2025-06-23T16:23:55Z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2020-12-01T18:01:29.8815795Z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74bea044-c3ab-4393-8678-b26cf2434595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2d75b7db-71d4-4cc1-8b1d-184309ef2b29_Enabled">
    <vt:lpwstr>true</vt:lpwstr>
  </property>
  <property fmtid="{D5CDD505-2E9C-101B-9397-08002B2CF9AE}" pid="11" name="MSIP_Label_2d75b7db-71d4-4cc1-8b1d-184309ef2b29_SetDate">
    <vt:lpwstr>2023-08-11T17:08:06Z</vt:lpwstr>
  </property>
  <property fmtid="{D5CDD505-2E9C-101B-9397-08002B2CF9AE}" pid="12" name="MSIP_Label_2d75b7db-71d4-4cc1-8b1d-184309ef2b29_Method">
    <vt:lpwstr>Standard</vt:lpwstr>
  </property>
  <property fmtid="{D5CDD505-2E9C-101B-9397-08002B2CF9AE}" pid="13" name="MSIP_Label_2d75b7db-71d4-4cc1-8b1d-184309ef2b29_Name">
    <vt:lpwstr>2d75b7db-71d4-4cc1-8b1d-184309ef2b29</vt:lpwstr>
  </property>
  <property fmtid="{D5CDD505-2E9C-101B-9397-08002B2CF9AE}" pid="14" name="MSIP_Label_2d75b7db-71d4-4cc1-8b1d-184309ef2b29_SiteId">
    <vt:lpwstr>591669a0-183f-49a5-98f4-9aa0d0b63d81</vt:lpwstr>
  </property>
  <property fmtid="{D5CDD505-2E9C-101B-9397-08002B2CF9AE}" pid="15" name="MSIP_Label_2d75b7db-71d4-4cc1-8b1d-184309ef2b29_ActionId">
    <vt:lpwstr>4c9b72df-9d71-4d3e-a7db-f736aef00fc9</vt:lpwstr>
  </property>
  <property fmtid="{D5CDD505-2E9C-101B-9397-08002B2CF9AE}" pid="16" name="MSIP_Label_2d75b7db-71d4-4cc1-8b1d-184309ef2b29_ContentBits">
    <vt:lpwstr>2</vt:lpwstr>
  </property>
</Properties>
</file>